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Općina SG\Desktop\JEDNOSTAVNA NABAVA\2020\PARKIRALIŠTE\Poziv za dostavu ponuda\"/>
    </mc:Choice>
  </mc:AlternateContent>
  <xr:revisionPtr revIDLastSave="0" documentId="13_ncr:1_{19556163-76D9-4F1F-8476-A5A5886A99B0}" xr6:coauthVersionLast="45" xr6:coauthVersionMax="45" xr10:uidLastSave="{00000000-0000-0000-0000-000000000000}"/>
  <bookViews>
    <workbookView xWindow="-120" yWindow="-120" windowWidth="29040" windowHeight="15840" activeTab="1" xr2:uid="{00000000-000D-0000-FFFF-FFFF00000000}"/>
  </bookViews>
  <sheets>
    <sheet name="Naslov" sheetId="3" r:id="rId1"/>
    <sheet name="T_1" sheetId="4" r:id="rId2"/>
    <sheet name="T_2" sheetId="12" r:id="rId3"/>
    <sheet name="Dokaznica 1" sheetId="6" state="hidden" r:id="rId4"/>
    <sheet name="Vodni doprinos 2" sheetId="8" state="hidden" r:id="rId5"/>
    <sheet name="Sheet1" sheetId="10" r:id="rId6"/>
  </sheets>
  <definedNames>
    <definedName name="_xlnm.Print_Titles" localSheetId="3">'Dokaznica 1'!$2:$6</definedName>
    <definedName name="_xlnm.Print_Titles" localSheetId="1">T_1!$3:$3</definedName>
    <definedName name="_xlnm.Print_Titles" localSheetId="2">T_2!$3:$3</definedName>
    <definedName name="_xlnm.Print_Titles" localSheetId="4">'Vodni doprinos 2'!#REF!</definedName>
    <definedName name="_xlnm.Print_Area" localSheetId="3">'Dokaznica 1'!$A$2:$U$35</definedName>
    <definedName name="_xlnm.Print_Area" localSheetId="1">T_1!$A$1:$H$76</definedName>
    <definedName name="_xlnm.Print_Area" localSheetId="2">T_2!$A$1:$H$45</definedName>
    <definedName name="_xlnm.Print_Area" localSheetId="4">'Vodni doprinos 2'!$A$1:$H$17</definedName>
  </definedNames>
  <calcPr calcId="191029"/>
</workbook>
</file>

<file path=xl/calcChain.xml><?xml version="1.0" encoding="utf-8"?>
<calcChain xmlns="http://schemas.openxmlformats.org/spreadsheetml/2006/main">
  <c r="H39" i="12" l="1"/>
  <c r="H24" i="12" l="1"/>
  <c r="H23" i="12"/>
  <c r="D26" i="12" l="1"/>
  <c r="H25" i="12"/>
  <c r="H21" i="12"/>
  <c r="D17" i="12"/>
  <c r="H16" i="12"/>
  <c r="H15" i="12"/>
  <c r="H14" i="12"/>
  <c r="D11" i="12"/>
  <c r="H10" i="12"/>
  <c r="H9" i="12"/>
  <c r="H8" i="12"/>
  <c r="H26" i="12" l="1"/>
  <c r="H33" i="12" s="1"/>
  <c r="H11" i="12"/>
  <c r="H31" i="12" s="1"/>
  <c r="H17" i="12"/>
  <c r="H32" i="12" s="1"/>
  <c r="H34" i="12" l="1"/>
  <c r="H40" i="12" s="1"/>
  <c r="H42" i="4"/>
  <c r="H41" i="4"/>
  <c r="H40" i="4"/>
  <c r="H39" i="4"/>
  <c r="F22" i="4" l="1"/>
  <c r="H26" i="4" l="1"/>
  <c r="H25" i="4"/>
  <c r="D14" i="8"/>
  <c r="C11" i="8"/>
  <c r="C10" i="8"/>
  <c r="D8" i="8" s="1"/>
  <c r="C4" i="8"/>
  <c r="D4" i="8" s="1"/>
  <c r="H64" i="4"/>
  <c r="H61" i="4"/>
  <c r="H58" i="4"/>
  <c r="H59" i="4"/>
  <c r="F51" i="4"/>
  <c r="H51" i="4" s="1"/>
  <c r="H47" i="4"/>
  <c r="H46" i="4"/>
  <c r="H34" i="4"/>
  <c r="D35" i="4"/>
  <c r="H31" i="4"/>
  <c r="H20" i="6"/>
  <c r="I20" i="6"/>
  <c r="J20" i="6"/>
  <c r="K20" i="6"/>
  <c r="L20" i="6"/>
  <c r="C21" i="6"/>
  <c r="C23" i="6"/>
  <c r="C25" i="6"/>
  <c r="C27" i="6"/>
  <c r="C29" i="6"/>
  <c r="H14" i="6"/>
  <c r="I14" i="6"/>
  <c r="J14" i="6"/>
  <c r="K14" i="6"/>
  <c r="L14" i="6"/>
  <c r="M14" i="6" s="1"/>
  <c r="H16" i="6"/>
  <c r="I16" i="6"/>
  <c r="J16" i="6"/>
  <c r="K16" i="6"/>
  <c r="L16" i="6"/>
  <c r="C15" i="6"/>
  <c r="H12" i="6"/>
  <c r="I12" i="6"/>
  <c r="J12" i="6"/>
  <c r="K12" i="6"/>
  <c r="L12" i="6"/>
  <c r="C13" i="6"/>
  <c r="H28" i="6"/>
  <c r="J28" i="6"/>
  <c r="K28" i="6"/>
  <c r="L28" i="6"/>
  <c r="I28" i="6"/>
  <c r="N28" i="6"/>
  <c r="L26" i="6"/>
  <c r="H26" i="6"/>
  <c r="M26" i="6" s="1"/>
  <c r="I26" i="6"/>
  <c r="L24" i="6"/>
  <c r="H24" i="6"/>
  <c r="L22" i="6"/>
  <c r="H22" i="6"/>
  <c r="J22" i="6"/>
  <c r="C19" i="6"/>
  <c r="L18" i="6"/>
  <c r="H18" i="6"/>
  <c r="C17" i="6"/>
  <c r="C11" i="6"/>
  <c r="L10" i="6"/>
  <c r="H10" i="6"/>
  <c r="H62" i="4"/>
  <c r="H32" i="4"/>
  <c r="H18" i="4"/>
  <c r="H7" i="4"/>
  <c r="H22" i="4"/>
  <c r="H9" i="4"/>
  <c r="H11" i="4"/>
  <c r="H12" i="4"/>
  <c r="H13" i="4"/>
  <c r="F23" i="4"/>
  <c r="H23" i="4" s="1"/>
  <c r="H20" i="4"/>
  <c r="H8" i="4"/>
  <c r="H56" i="4"/>
  <c r="H57" i="4"/>
  <c r="H63" i="4"/>
  <c r="H14" i="4"/>
  <c r="H38" i="4"/>
  <c r="D43" i="4"/>
  <c r="D65" i="4"/>
  <c r="D52" i="4"/>
  <c r="D27" i="4"/>
  <c r="D15" i="4"/>
  <c r="H19" i="4"/>
  <c r="K10" i="6"/>
  <c r="P10" i="6" s="1"/>
  <c r="K18" i="6"/>
  <c r="P18" i="6" s="1"/>
  <c r="K22" i="6"/>
  <c r="K24" i="6"/>
  <c r="P24" i="6" s="1"/>
  <c r="K26" i="6"/>
  <c r="P26" i="6" s="1"/>
  <c r="H49" i="4"/>
  <c r="M20" i="6"/>
  <c r="O28" i="6"/>
  <c r="M24" i="6"/>
  <c r="P20" i="6"/>
  <c r="O20" i="6"/>
  <c r="N20" i="6"/>
  <c r="N26" i="6"/>
  <c r="P28" i="6"/>
  <c r="N16" i="6"/>
  <c r="M16" i="6"/>
  <c r="P12" i="6"/>
  <c r="N12" i="6"/>
  <c r="J26" i="6"/>
  <c r="O26" i="6" s="1"/>
  <c r="J24" i="6"/>
  <c r="O24" i="6"/>
  <c r="I24" i="6"/>
  <c r="N24" i="6" s="1"/>
  <c r="I22" i="6"/>
  <c r="N22" i="6" s="1"/>
  <c r="J18" i="6"/>
  <c r="O18" i="6" s="1"/>
  <c r="J10" i="6"/>
  <c r="O10" i="6" s="1"/>
  <c r="I18" i="6"/>
  <c r="N18" i="6" s="1"/>
  <c r="I10" i="6"/>
  <c r="N10" i="6" s="1"/>
  <c r="P14" i="6"/>
  <c r="N14" i="6"/>
  <c r="O22" i="6"/>
  <c r="D1" i="8" l="1"/>
  <c r="M10" i="6"/>
  <c r="M22" i="6"/>
  <c r="O12" i="6"/>
  <c r="H43" i="4"/>
  <c r="H72" i="4" s="1"/>
  <c r="P22" i="6"/>
  <c r="M18" i="6"/>
  <c r="M28" i="6"/>
  <c r="P16" i="6"/>
  <c r="P32" i="6" s="1"/>
  <c r="M12" i="6"/>
  <c r="O16" i="6"/>
  <c r="H35" i="4"/>
  <c r="H71" i="4" s="1"/>
  <c r="H21" i="4"/>
  <c r="H27" i="4" s="1"/>
  <c r="H70" i="4" s="1"/>
  <c r="H52" i="4"/>
  <c r="H73" i="4" s="1"/>
  <c r="H65" i="4"/>
  <c r="H74" i="4" s="1"/>
  <c r="H15" i="4"/>
  <c r="H69" i="4" s="1"/>
  <c r="N32" i="6"/>
  <c r="M32" i="6"/>
  <c r="O14" i="6"/>
  <c r="O32" i="6" l="1"/>
  <c r="H75" i="4"/>
  <c r="H41" i="12" s="1"/>
  <c r="H42" i="12" s="1"/>
  <c r="H43" i="12" s="1"/>
</calcChain>
</file>

<file path=xl/sharedStrings.xml><?xml version="1.0" encoding="utf-8"?>
<sst xmlns="http://schemas.openxmlformats.org/spreadsheetml/2006/main" count="270" uniqueCount="161">
  <si>
    <t>TROŠKOVNIK</t>
  </si>
  <si>
    <t>Opis poslova:</t>
  </si>
  <si>
    <t xml:space="preserve">Pozicija </t>
  </si>
  <si>
    <t>stavke</t>
  </si>
  <si>
    <t>Grupa radova</t>
  </si>
  <si>
    <t>Opis  rada</t>
  </si>
  <si>
    <t>Količina</t>
  </si>
  <si>
    <t>Jedinična  cijena</t>
  </si>
  <si>
    <t>Ukupno</t>
  </si>
  <si>
    <t>kom</t>
  </si>
  <si>
    <t>ZEMLJANI RADOVI</t>
  </si>
  <si>
    <t>BETONSKI RADOVI</t>
  </si>
  <si>
    <t>PRIPREMNI RADOVI</t>
  </si>
  <si>
    <t>1.1.</t>
  </si>
  <si>
    <t>1.2.</t>
  </si>
  <si>
    <t>2.1.</t>
  </si>
  <si>
    <t>2.2.</t>
  </si>
  <si>
    <t xml:space="preserve">Grubo i fino planiranje i valjanje posteljice prometnih i pješačkih površina. Neravnine je potrebno zasjeći, a udubljenja napuniti materijalom tako da posteljica nakon valjanja dobije projektirane uzdužne i poprečne padove, sa točnosti +- 2 cm. </t>
  </si>
  <si>
    <t>2.3.</t>
  </si>
  <si>
    <t>2.4.</t>
  </si>
  <si>
    <t>2.5.</t>
  </si>
  <si>
    <t>2.6.</t>
  </si>
  <si>
    <t>Planiranje terena posteljice u otkopu sa točnosti +- 5 cm ispod zamjenskog iskopa. Obračun po m2  uvaljane površine.</t>
  </si>
  <si>
    <t>2.7.</t>
  </si>
  <si>
    <t>Dobava i izvedba zamjenskog sloja otkopanog materijala od mehanički zbijenog šljunčanog (ili tucaničkog ) materijala. Nasipavanje izvesti u potrebnoj visini u slojevima 30-40 cm sa potrebnim zbijanjem.</t>
  </si>
  <si>
    <t>3.1.</t>
  </si>
  <si>
    <t>a/ rubnjaci 18/24 cm</t>
  </si>
  <si>
    <t>3.2.</t>
  </si>
  <si>
    <t>OBORINSKA ODVODNJA</t>
  </si>
  <si>
    <t>4.1.</t>
  </si>
  <si>
    <t>KOLNIČKA KONSTRUKCIJA</t>
  </si>
  <si>
    <t>5.1.</t>
  </si>
  <si>
    <t>5.2.</t>
  </si>
  <si>
    <t>HORIZONTALNA I VERTIKALNA SIGNALIZACIJA</t>
  </si>
  <si>
    <t>Nabava, doprema i postavljanje prometnih znakova. U cijenu uključena nabava, izrada i bojenje znakova i stupova, iskop i betoniranje temelja, učvršćenje znakova i stupova, te svi pripremni radovi i prijevoz.</t>
  </si>
  <si>
    <t>Jedinica mjere</t>
  </si>
  <si>
    <t>m'</t>
  </si>
  <si>
    <r>
      <t>m</t>
    </r>
    <r>
      <rPr>
        <vertAlign val="superscript"/>
        <sz val="9"/>
        <rFont val="Arial"/>
        <family val="2"/>
        <charset val="238"/>
      </rPr>
      <t>3</t>
    </r>
  </si>
  <si>
    <r>
      <t>m</t>
    </r>
    <r>
      <rPr>
        <vertAlign val="superscript"/>
        <sz val="9"/>
        <rFont val="Arial"/>
        <family val="2"/>
        <charset val="238"/>
      </rPr>
      <t>2</t>
    </r>
  </si>
  <si>
    <r>
      <t>m</t>
    </r>
    <r>
      <rPr>
        <vertAlign val="superscript"/>
        <sz val="9"/>
        <rFont val="Arial"/>
        <family val="2"/>
        <charset val="238"/>
      </rPr>
      <t>1</t>
    </r>
  </si>
  <si>
    <r>
      <t>Izrada horizontalne signalizacije-oznake za reguliranje prometa na kolniku. Obračun prema m</t>
    </r>
    <r>
      <rPr>
        <vertAlign val="superscript"/>
        <sz val="10"/>
        <rFont val="Arial Narrow"/>
        <family val="2"/>
        <charset val="238"/>
      </rPr>
      <t>1</t>
    </r>
    <r>
      <rPr>
        <sz val="10"/>
        <rFont val="Arial Narrow"/>
        <family val="2"/>
        <charset val="238"/>
      </rPr>
      <t xml:space="preserve"> pune ili isprekidane bijele linije, odnosno po komadu strelice ili natpisa.</t>
    </r>
  </si>
  <si>
    <t>1.3.</t>
  </si>
  <si>
    <t>1.4.</t>
  </si>
  <si>
    <t>REKAPITULACIJA:</t>
  </si>
  <si>
    <t>PDV:</t>
  </si>
  <si>
    <t>6.1.</t>
  </si>
  <si>
    <t>1.5.</t>
  </si>
  <si>
    <t>1.</t>
  </si>
  <si>
    <t>2.</t>
  </si>
  <si>
    <t>3.</t>
  </si>
  <si>
    <t>4.</t>
  </si>
  <si>
    <t>5.</t>
  </si>
  <si>
    <t>6.</t>
  </si>
  <si>
    <t>Zaštita postojećih instalacija za vrijeme trajanja radova uključivo sve potrebne predradnje na lociranju, ručnom otkopu te denivelacijama istih na mjestima gdje se utvrdi da je potrebno. Obračun po m' instalacija u zahvatu.</t>
  </si>
  <si>
    <t>a/ telefonska instalacija</t>
  </si>
  <si>
    <t>5.3.</t>
  </si>
  <si>
    <t>6.2.</t>
  </si>
  <si>
    <t>PRIPREMNI I ZAVRŠNI RADOVI</t>
  </si>
  <si>
    <r>
      <t>Dobava i izvedba nosivog sloja od mehanički zbijenog tucaničkog materijala 0-63 u sloju prosječne debljine d= 40 cm. Ovaj sloj se ugrađuje na pripremljenu i uređenu posteljicu (Ms=20 MPa). Ugrađeni  sloj na kolniku mora zadovoljiti modul stišljivosti Ms=80 MPa. Ova stavka obuhvaća dobavu materijala, prijevoz, razastiranje i zbijanje materijala na trasi te završnu pripremu za asfaltiranje  kamenom mješavinom 0/8 kao i zbijanje na potreban modul stišljivosti.  Obračun po m</t>
    </r>
    <r>
      <rPr>
        <vertAlign val="superscript"/>
        <sz val="10"/>
        <rFont val="Arial Narrow"/>
        <family val="2"/>
        <charset val="238"/>
      </rPr>
      <t>3</t>
    </r>
    <r>
      <rPr>
        <sz val="10"/>
        <rFont val="Arial Narrow"/>
        <family val="2"/>
        <charset val="238"/>
      </rPr>
      <t xml:space="preserve"> ugrađenog donjeg nosivog sloja kolnika od drobljene kamene mješavine za kolnik, parkiralište i nogostup.</t>
    </r>
  </si>
  <si>
    <t>Dobava i ugradnja tipskih betonskih rubnjaka ugrađenih u temelj od betona C20/25. Betonski rubnjaci se međusobno spajaju cementnim mortom M 50, a ugrađuju točno u visini završnog sloja kolnika. Obračun po m' ugrađenog rubnjaka, uključivo rubnjaci, temelj i iskop za temelj.</t>
  </si>
  <si>
    <t>b/ rubnjaci 8/20</t>
  </si>
  <si>
    <t xml:space="preserve">          T R O Š K O V N I K</t>
  </si>
  <si>
    <t>5.4.</t>
  </si>
  <si>
    <t>Dobava, transport i ugradnja geotekstila tip 300 na trasi planirane prometnice i objekata. U jediničnu cijenu uključen sav potreban rad te materijal s preklopima i pričvrsnim sredstvima.</t>
  </si>
  <si>
    <t>Iskolčenje osi i rubova ceste i parkirališta, poligonih točaka i repera sa svim potrebnim geodetskim podacima. Izrada elaborata iskolčenja sukladno Zakonu o prostornom uređenju i gradnji. Osiguranje iskolčene osi po preuzimanju trase. Postavljanje poprečnih profila sa svim potrebnim obilježavanjem prema nacrtima. Rekonstrukcija osi i visine prometnih površina kroz vrijeme izvođenja radova te geodetsko praćenje izvođenja radova uz sva druga potrebna mjerenja. Po završetku radova izrada geodetskog snimka izvedenog stanja prema zakonskim odredbama i predaja podataka naručitelju u *.dwg formatu</t>
  </si>
  <si>
    <t xml:space="preserve">Dobava, transport i ugradnja kanalizacijskih cijevi - PVC cijevi SN4. Spajanje izvesti prema uputama proizvođača. Montaža uključuje potreban brtveni i spojni materijal. Uračunat pregled prije ugradnje, ispitivanje spojeva. Cijevi treba ugraditi u iskopani rov na posteljicu od pijeska prema uzdužnim profilima. Cijev mora nalijegati cijelom dužinom na pješćanu posteljicu, a zatrpava se rastresitim materijalom, bez primjesa kamena, koji se može sabiti (sitni šljunak, pijesak). Spojeve cijevi treba ostaviti nezatrpane dok se ne provede tlačna proba. U jediničnu cijenu uključen sav potreban materijal, fazonski komadi, brtve i spojevi, transport kao i svi potrebni radove na ugradbi - montaži cjevovoda. </t>
  </si>
  <si>
    <t>Profili</t>
  </si>
  <si>
    <t>Razlika količina</t>
  </si>
  <si>
    <t>Napomena</t>
  </si>
  <si>
    <t>Razmak profila</t>
  </si>
  <si>
    <t>I</t>
  </si>
  <si>
    <t>N</t>
  </si>
  <si>
    <t>RB</t>
  </si>
  <si>
    <t>Stacionaža</t>
  </si>
  <si>
    <r>
      <rPr>
        <sz val="10"/>
        <rFont val="GreekC"/>
        <charset val="238"/>
      </rPr>
      <t>D</t>
    </r>
    <r>
      <rPr>
        <sz val="10"/>
        <rFont val="Arial"/>
        <family val="2"/>
        <charset val="238"/>
      </rPr>
      <t xml:space="preserve"> St.</t>
    </r>
  </si>
  <si>
    <t>T</t>
  </si>
  <si>
    <t>P</t>
  </si>
  <si>
    <t>višak</t>
  </si>
  <si>
    <t>manjak</t>
  </si>
  <si>
    <t>km</t>
  </si>
  <si>
    <t>m</t>
  </si>
  <si>
    <r>
      <t>m</t>
    </r>
    <r>
      <rPr>
        <vertAlign val="superscript"/>
        <sz val="10"/>
        <rFont val="Arial"/>
        <family val="2"/>
        <charset val="238"/>
      </rPr>
      <t>2</t>
    </r>
  </si>
  <si>
    <r>
      <t>m</t>
    </r>
    <r>
      <rPr>
        <vertAlign val="superscript"/>
        <sz val="10"/>
        <rFont val="Arial"/>
        <family val="2"/>
        <charset val="238"/>
      </rPr>
      <t>3</t>
    </r>
  </si>
  <si>
    <t>2a</t>
  </si>
  <si>
    <t>Ukupno trasa:</t>
  </si>
  <si>
    <t>I - iskop</t>
  </si>
  <si>
    <t>T - tampon</t>
  </si>
  <si>
    <t>N - nasip</t>
  </si>
  <si>
    <t>P - planiranje posteljice</t>
  </si>
  <si>
    <t>Prilaz stambenim zgradama</t>
  </si>
  <si>
    <t>1a</t>
  </si>
  <si>
    <t>2b</t>
  </si>
  <si>
    <t>Svi radovi na predmetnom objektu moraju se izvesti u skladu sa Općim tehničkim uvjetima za radove na cestama, Tehničkim propisom  za betonske konstrukcije, Pravilniku o prometnim znakovima, signalizaciji i opremi na cestama, Hrvatskim normama i drugim važećim normama i propisima iz ovog područja. U svim stavkama ovog troškovnika cijenom je obuhvaćen sav potreban rad, priprema i materijal za jedinicu gotovog posla. U ove cijene ulaze i svi troškovi održavanja objekta do dana preuzimanja, kao i troškovi bilo kakvog priručnog postrojenja i prilagodbi na terenu potrebnog za izvođenje radova po ovom troškovniku. Razni nepredviđeni radovi koji nisu obuhvaćeni stavkama ovog troškovnika, a koji se tokom gradnje ukažu neophodni mogu se izvoditi isključivo po nalogu Investitora i uz odobrenje nadzornog inženjera. 
U slučaju da u pojedinim stavkama dođe do realizacije viška radova u odnosu na ugovorne količine, Izvođač je dužan pisanim putem upozoriti nadzornu službu i Investitora.</t>
  </si>
  <si>
    <t>Podizanje ili spuštanje te prilagodba poklopaca revizionih okana postojećih infrastrukturnih objekata na projektiranu visinu završnih slojeva kolne konstrukcije. Korekcija visine poklopca je predviđena u visini do 50 cm. Stavka uključuje demontažu poklopca, okvira poklopca, razbijanje betona do potrebne visine ili dobetoniravanje na potrebnu visinu kao i ponovnu ugradnju istog poklopca ili hidranta. Obračun po komadu.</t>
  </si>
  <si>
    <t>Obnova i prilagodba postojećih pješačkih komunikacija obuhvaćenih područjem zahvata te u dodrnim zonama. U cijeni sav potreban rad i materijal za prilagodbu visinskih elemenata pojedine komunikacije (prilagodba postojećih elemenata i sl.) Obračun za cjelovito izveden rad. Uz dokaznicu mjera izvođač je dužan priložiti i fotodokumentaciju svake faze rada na pojedinoj komunikaciji.</t>
  </si>
  <si>
    <t>a/ isprekidana linija širine 10 cm bijela-obilježavanje osi ulice</t>
  </si>
  <si>
    <t>Kolnik</t>
  </si>
  <si>
    <t>Prilaz iz Relkovićeve</t>
  </si>
  <si>
    <t>Nogostup:</t>
  </si>
  <si>
    <t>Kolnik:</t>
  </si>
  <si>
    <t>Prilaz stambenim objektima</t>
  </si>
  <si>
    <t>Parkiralište.</t>
  </si>
  <si>
    <t>Prilaz parkirnim mjestima:</t>
  </si>
  <si>
    <t>Sjeverozapadni prolaz</t>
  </si>
  <si>
    <t>Prometne površine:</t>
  </si>
  <si>
    <t>Kanalizacija:</t>
  </si>
  <si>
    <t xml:space="preserve">Građevina:     </t>
  </si>
  <si>
    <t xml:space="preserve">Naručitelj:      </t>
  </si>
  <si>
    <t>Općina Stara Gradiška, Trg hrvatskih branitelja 1, Stara Gradiška</t>
  </si>
  <si>
    <t>kpl</t>
  </si>
  <si>
    <t>Rušenje drveća i vađenje panjeva. Prilikom izvođenja radova izvesti zaštitu postojećih objekata uz rubove zahvata te izgrađene infrastrukture. Drveće je potrebno rušiti pojedinačnim kresanjem grana a potom rezanjem debla. Sav nastali otpadni materijal zbrinuti prema uputama Investitora. 
Strojno vađenje panjeva izvodi se na način da se izvrši opkop oko pojedinog panja do dubine od ~1,30 m, presijeku sve žile a otpadni materijal utovari u za to pogodno vozilo i zbrine na deponiji određenoj od strane investitora. U cijeni sav potreban rad i materijal.</t>
  </si>
  <si>
    <t>a/ rušenje drveća</t>
  </si>
  <si>
    <t>b/ vađenje panjeva</t>
  </si>
  <si>
    <t>a/ betonski opločnici d=8 cm</t>
  </si>
  <si>
    <t>Dobava i izrada nosivog sloja od bitumeniziranog drobljenog kamenog materijala.</t>
  </si>
  <si>
    <t>b/ znak B51</t>
  </si>
  <si>
    <t>d/ znak E31</t>
  </si>
  <si>
    <t>Rušenje dijelova postojećeg asfaltnog zastora na spoju s novom prometnicom, betonskih elemenata i drugih objekata na trasi. U cijenu uključeno rušenje, strojno i ručno razbijanje, strojno rezanje i obrada svih rubova - kontaktnih površina na objektima u zahvatu, utovar otpadnog materijala u vozilo i prijevoz na deponij na udaljenost do 2 km.</t>
  </si>
  <si>
    <r>
      <t>Strojni iskop zemljanog i nasipnog materijala u širokom iskopu. Iskope vršiti prema poprečnim profilima, visinskim kotama određenim projektom, normalnim profilima i uputama nadzornog inženjera. Na mjestima prolaza instalacija pojedinih distributera (voda, kanalizacija, telefon, elektroinstalacije i dr.) potreban je ručni iskop u skladu s O.T.U. za radove na cestama te prema uputama distributera. Ova stavka obuhvaća sav potreban rad na  iskopu materijala, utovar i odvoz na mjesni deponij na udaljenosti do 2 km, sva potrebna mjerenja i ispitivanja sa pribavljanjem potrebne ispitne dokumentacije. Obračun po m</t>
    </r>
    <r>
      <rPr>
        <vertAlign val="superscript"/>
        <sz val="10"/>
        <rFont val="Arial Narrow"/>
        <family val="2"/>
        <charset val="238"/>
      </rPr>
      <t>3</t>
    </r>
    <r>
      <rPr>
        <sz val="10"/>
        <rFont val="Arial Narrow"/>
        <family val="2"/>
        <charset val="238"/>
      </rPr>
      <t xml:space="preserve"> iskopanog materijala u sraslom stanju. </t>
    </r>
  </si>
  <si>
    <r>
      <t>Iskop zemljanog materijala na mjestima gdje se utvrdi da je zbijenost podloge manja od Me=15 N/mm</t>
    </r>
    <r>
      <rPr>
        <vertAlign val="superscript"/>
        <sz val="10"/>
        <rFont val="Arial Narrow"/>
        <family val="2"/>
        <charset val="238"/>
      </rPr>
      <t>2</t>
    </r>
    <r>
      <rPr>
        <sz val="10"/>
        <rFont val="Arial Narrow"/>
        <family val="2"/>
        <charset val="238"/>
      </rPr>
      <t>. Stavkom obuhvatiti iskop materijala do potrebne dubine, odvoz iskopanog materijala na udaljenost do 2 km. Obračun po m</t>
    </r>
    <r>
      <rPr>
        <vertAlign val="superscript"/>
        <sz val="10"/>
        <rFont val="Arial Narrow"/>
        <family val="2"/>
        <charset val="238"/>
      </rPr>
      <t>2</t>
    </r>
    <r>
      <rPr>
        <sz val="10"/>
        <rFont val="Arial Narrow"/>
        <family val="2"/>
        <charset val="238"/>
      </rPr>
      <t xml:space="preserve"> iskopanog materijala u sraslom stanju.</t>
    </r>
  </si>
  <si>
    <t>Dobava, transport i ugradnja tipskih betonskih opločnika minimalne debljine 8 cm, tehničkih karakteristika prema HRN EN 1338 u sivoj boji. Raster polaganja opločnika odobrit će Investitor nakon pripreme podloge. Gornji rubovi plohe opločnika moraju biti skošeni. Prije polaganja opločnika na pripremljenu kamenu podlogu nasipa se sloj kamenog agregata granulacije 2-4 mm u debljini 3-5 cm. Kompletno postavljenu površinu opločnika zasipati (fugirati) suhim pijeskom granulacije 0-1 mm (kvarcnim pijeskom). Pijesak mora ući u reške, a višak počistiti metlom. Ovaj postupak ponoviti nekoliko puta, jer pijesak mora skroz popuniti predviđene reške (fuge). Površinu opločnika po potrebi izvaljati ili nabiti vibro-nabijačima koji na radnoj ploči imaju gumenu oblogu. U cijeni sav potreban rad i materijal.</t>
  </si>
  <si>
    <t xml:space="preserve">Dobava, izrada i ugradnja asfalt betona-habajući sloj AC 11 SURF 50/70. </t>
  </si>
  <si>
    <t>a/ AC 16 BASE 50/70 za cestu d=5 cm</t>
  </si>
  <si>
    <t>a/ AC za cestu d=3 cm</t>
  </si>
  <si>
    <t>a/ znak B01</t>
  </si>
  <si>
    <t>c/ znak B29</t>
  </si>
  <si>
    <t>b/ elektroinstalacije</t>
  </si>
  <si>
    <t>c/ vodovodne instalacije</t>
  </si>
  <si>
    <t>b/ linija širine 10 cm bijela-puna linija</t>
  </si>
  <si>
    <t>c/ oznaka H18</t>
  </si>
  <si>
    <t>d/ usmjerna strijelica - H20</t>
  </si>
  <si>
    <t xml:space="preserve">Dobava i montaža kanala za linijsku odvodnju
oborinskih voda  . Kanal je
izrađen iz polymerbetona, nosivosti za razred
opterećenja B 125. dimenzija 1000 x 118 x 104 mm. Kanal se izvodi polaganjem na betonsku podlogu marke C12/15 debljine
sloja 15 cm, bočno kanal obložiti betonom. Gornji rub rešetke se izvodi u razini 2 - 5 mmispod kote gotove završne okolne površine.
Sve s priborom za montažu do potpune funkcionalnosti. </t>
  </si>
  <si>
    <t>4.3.</t>
  </si>
  <si>
    <t>Izvedba tipskih vodonepropusnih revizionih okana od armiranog betona prema priloženim detaljima. Zidove, dno i ulazni otvor izvesti vodonepropusnim betonom  C 25/30 (MB 30). Sve unutarnje površine izvesti u glatkoj oplati, te ih ožbukati vodonepropusnom cementnom žbukom. Prodore cijevi kroz zidove izvesti vodonepropusno. Ova stavka uključuje nabavu, ugradnju i demontažu vanjske i unutarnje oplate, montažu penjalica, ulaznog ljevano željeznog poklopca, potrebne armature kao i svog potrebnog materijala i iskopa . Obračun po komadu izvedenog okna.</t>
  </si>
  <si>
    <t xml:space="preserve">Postavljanje PVC cijevi DN 150 mm mm za spoj  sabirnika na reviziono okno . Rad obuhvaća sve potrebne iskope s odvozom, dobavu i ugradnju PVC cijevi sa svim potrebnim fazonskim komadima, brtvama i svim spojnim potrebnim materijalom te PVC gibljivih naglavaka DN 15050 mm za spoj beton - PVC, potrebna probijanja otvora u betonu, potrebna nasipavanja pijeskom i svi ostali radovi do potpune gotovosti. </t>
  </si>
  <si>
    <t>4.4.</t>
  </si>
  <si>
    <t>4.5.</t>
  </si>
  <si>
    <t>4.6.</t>
  </si>
  <si>
    <t>Izrada spoja kanalizacije na postojeći kolektor na istočnom rubu zahvata. U cijeni sav potreban rad, materijal te potrošni i pričvrsni pribor za izradu potrebnih prodora, privremenih mjera zaštite, osiguranja vodonepropusnosti te tipski nastavci i brtve.</t>
  </si>
  <si>
    <r>
      <t>Strojni iskop zemljanog i nasipnog materijala i dijelova postojeće oštećene  staze izrađene od betonskih opločnika  u širokom iskopu. Iskope vršiti prema uputama nadzornog inženjera. Na mjestima prolaza instalacija pojedinih distributera (voda, kanalizacija, telefon, elektroinstalacije i dr.) potreban je ručni iskop u skladu s O.T.U. za radove na cestama te prema uputama distributera. Ova stavka obuhvaća sav potreban rad na  iskopu materijala, utovar i odvoz na mjesni deponij na udaljenosti do 2 km, sva potrebna mjerenja i ispitivanja sa pribavljanjem potrebne ispitne dokumentacije. Obračun po m</t>
    </r>
    <r>
      <rPr>
        <vertAlign val="superscript"/>
        <sz val="10"/>
        <rFont val="Arial Narrow"/>
        <family val="2"/>
        <charset val="238"/>
      </rPr>
      <t>3</t>
    </r>
    <r>
      <rPr>
        <sz val="10"/>
        <rFont val="Arial Narrow"/>
        <family val="2"/>
        <charset val="238"/>
      </rPr>
      <t xml:space="preserve"> iskopanog materijala u sraslom stanju. </t>
    </r>
  </si>
  <si>
    <t>Uređenje bankine, obostrano uz pješačku stazu, širine uređenja 20,0 cm i prosječne debljine d=10,0 cm. Bankina se uređuje materijalom iz iskopa, sa rahlenjem i razastiranjem. Obračun po m2 uređene bankine</t>
  </si>
  <si>
    <t>m3</t>
  </si>
  <si>
    <t xml:space="preserve">Izrada nosivog sloja (Ms≥60 N/mm2) od drobljenog kamenog materijala, najvećeg zrna 63 mm, debljine 25,0 cm.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Stavka obuhvaća količine na pješačkim površinama, kao i sva potrebna mjerenja i ispitivanja sa pribavljanjem potrebnog atesta.
-tampon za nogostup  d=20 cm,                        </t>
  </si>
  <si>
    <t>Betoniranje AB staze, betonom klase C20/25. Debljina staze na pješačkim površinama iznosi 12 cm. Stazu izvoditi u bočnoj dvostranoj oplati, i armirati je armaturnom mrežom Q 131, neprekinuto, u sredini presjeka. U stavku je uključeno spravljanje, dobava, ugradba i njega betona, izrada, montaža i demontaža oplate, isjecanje dilatacija. Dilatacije
se izvode na razmaku do 2,5 m.</t>
  </si>
  <si>
    <t>b) oplata</t>
  </si>
  <si>
    <t>c) armatura</t>
  </si>
  <si>
    <t>a) beton</t>
  </si>
  <si>
    <t>kg</t>
  </si>
  <si>
    <t xml:space="preserve">IZGRADNJA PARKIRALIŠTA UKUPNO </t>
  </si>
  <si>
    <t xml:space="preserve">REKAPITULACIJA SVEUKUPNO </t>
  </si>
  <si>
    <t>Izgradnja parkirališta na Cvjetnom trgu  i uređenje staza</t>
  </si>
  <si>
    <t>A. Izgradnja parkirališta na Cvjetnom trgu</t>
  </si>
  <si>
    <t xml:space="preserve">A. IZGRADNJA PARKIRALIŠTA </t>
  </si>
  <si>
    <t xml:space="preserve">B. Uređenje staza </t>
  </si>
  <si>
    <t>B. UREĐENJE STAZA</t>
  </si>
  <si>
    <t xml:space="preserve">A. IZGRADNJA PARKIRALIŠTA NA CVJETNOM TRGU </t>
  </si>
  <si>
    <t xml:space="preserve">B. UREĐENJE STAZA </t>
  </si>
  <si>
    <t>UKUPNO A+B</t>
  </si>
  <si>
    <t xml:space="preserve">IZGRADNJA PARKIRALIŠTA I UREĐENJE STAZA </t>
  </si>
  <si>
    <t>UKUPNO B</t>
  </si>
  <si>
    <t xml:space="preserve">Privremena regulacija prometa na prometnicama na kojima se izvode radovi rekonstrukcije prometnice. Stavka obuhvaća nabavu i postavu sve potrebne svjetlosne, horizontalne i vertikalne signalizacije.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</si>
</sst>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3">
    <font>
      <sz val="11"/>
      <color theme="1"/>
      <name val="Arial"/>
      <family val="2"/>
      <charset val="238"/>
    </font>
    <font>
      <sz val="9"/>
      <name val="Arial"/>
      <family val="2"/>
    </font>
    <font>
      <b/>
      <sz val="11"/>
      <name val="Arial"/>
      <family val="2"/>
      <charset val="238"/>
    </font>
    <font>
      <sz val="9"/>
      <name val="Arial Narrow"/>
      <family val="2"/>
      <charset val="238"/>
    </font>
    <font>
      <b/>
      <sz val="10"/>
      <name val="Arial Narrow"/>
      <family val="2"/>
      <charset val="238"/>
    </font>
    <font>
      <b/>
      <sz val="10"/>
      <name val="Arial"/>
      <family val="2"/>
      <charset val="238"/>
    </font>
    <font>
      <sz val="10"/>
      <name val="Arial Narrow"/>
      <family val="2"/>
      <charset val="238"/>
    </font>
    <font>
      <vertAlign val="superscript"/>
      <sz val="10"/>
      <name val="Arial Narrow"/>
      <family val="2"/>
      <charset val="238"/>
    </font>
    <font>
      <sz val="10"/>
      <name val="Arial Narrow"/>
      <family val="2"/>
    </font>
    <font>
      <sz val="9"/>
      <name val="Arial"/>
      <family val="2"/>
      <charset val="238"/>
    </font>
    <font>
      <vertAlign val="superscript"/>
      <sz val="9"/>
      <name val="Arial"/>
      <family val="2"/>
      <charset val="238"/>
    </font>
    <font>
      <sz val="10"/>
      <name val="GreekC"/>
      <charset val="238"/>
    </font>
    <font>
      <b/>
      <sz val="9"/>
      <name val="Arial"/>
      <family val="2"/>
      <charset val="238"/>
    </font>
    <font>
      <b/>
      <sz val="9"/>
      <name val="Arial"/>
      <family val="2"/>
    </font>
    <font>
      <sz val="10"/>
      <name val="Arial"/>
      <family val="2"/>
      <charset val="238"/>
    </font>
    <font>
      <sz val="12"/>
      <name val="Arial"/>
      <family val="2"/>
      <charset val="238"/>
    </font>
    <font>
      <b/>
      <sz val="12"/>
      <name val="Arial Narrow"/>
      <family val="2"/>
      <charset val="238"/>
    </font>
    <font>
      <sz val="10"/>
      <name val="Arial"/>
      <family val="2"/>
    </font>
    <font>
      <b/>
      <sz val="10"/>
      <name val="Arial"/>
      <family val="2"/>
      <charset val="238"/>
    </font>
    <font>
      <sz val="8"/>
      <name val="Arial"/>
      <family val="2"/>
      <charset val="238"/>
    </font>
    <font>
      <sz val="10"/>
      <name val="Arial"/>
      <family val="2"/>
      <charset val="238"/>
    </font>
    <font>
      <sz val="12"/>
      <name val="HRHelvetica"/>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indexed="10"/>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b/>
      <sz val="16"/>
      <name val="Arial"/>
      <family val="2"/>
      <charset val="238"/>
    </font>
    <font>
      <vertAlign val="superscript"/>
      <sz val="10"/>
      <name val="Arial"/>
      <family val="2"/>
      <charset val="238"/>
    </font>
    <font>
      <sz val="10"/>
      <color theme="1"/>
      <name val="Arial Narrow"/>
      <family val="2"/>
      <charset val="238"/>
    </font>
    <font>
      <b/>
      <sz val="10"/>
      <color theme="9" tint="-0.249977111117893"/>
      <name val="Arial Narrow"/>
      <family val="2"/>
      <charset val="238"/>
    </font>
    <font>
      <b/>
      <sz val="10"/>
      <color theme="1"/>
      <name val="Arial Narrow"/>
      <family val="2"/>
      <charset val="238"/>
    </font>
  </fonts>
  <fills count="21">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9"/>
        <bgColor indexed="26"/>
      </patternFill>
    </fill>
    <fill>
      <patternFill patternType="solid">
        <fgColor indexed="46"/>
        <bgColor indexed="45"/>
      </patternFill>
    </fill>
    <fill>
      <patternFill patternType="solid">
        <fgColor indexed="55"/>
        <bgColor indexed="23"/>
      </patternFill>
    </fill>
    <fill>
      <patternFill patternType="solid">
        <fgColor indexed="51"/>
        <bgColor indexed="64"/>
      </patternFill>
    </fill>
    <fill>
      <patternFill patternType="solid">
        <fgColor theme="0"/>
        <bgColor indexed="64"/>
      </patternFill>
    </fill>
    <fill>
      <patternFill patternType="solid">
        <fgColor theme="9" tint="-0.249977111117893"/>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right/>
      <top style="thin">
        <color indexed="48"/>
      </top>
      <bottom style="double">
        <color indexed="48"/>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top style="thin">
        <color indexed="64"/>
      </top>
      <bottom/>
      <diagonal/>
    </border>
    <border>
      <left/>
      <right style="hair">
        <color indexed="64"/>
      </right>
      <top/>
      <bottom style="hair">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6"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49" fontId="20" fillId="0" borderId="0">
      <alignment vertical="justify" wrapText="1"/>
    </xf>
    <xf numFmtId="0" fontId="21" fillId="4" borderId="1" applyNumberFormat="0" applyAlignment="0" applyProtection="0"/>
    <xf numFmtId="0" fontId="24" fillId="6"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5" fillId="15" borderId="4" applyNumberFormat="0" applyAlignment="0" applyProtection="0"/>
    <xf numFmtId="0" fontId="26" fillId="15" borderId="2" applyNumberFormat="0" applyAlignment="0" applyProtection="0"/>
    <xf numFmtId="0" fontId="27" fillId="16" borderId="0" applyNumberFormat="0" applyBorder="0" applyAlignment="0" applyProtection="0"/>
    <xf numFmtId="0" fontId="28" fillId="0" borderId="0" applyNumberFormat="0" applyFill="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7" borderId="0" applyNumberFormat="0" applyBorder="0" applyAlignment="0" applyProtection="0"/>
    <xf numFmtId="0" fontId="21" fillId="0" borderId="0"/>
    <xf numFmtId="0" fontId="14" fillId="0" borderId="0"/>
    <xf numFmtId="0" fontId="33" fillId="0" borderId="8" applyNumberFormat="0" applyFill="0" applyAlignment="0" applyProtection="0"/>
    <xf numFmtId="0" fontId="34" fillId="17" borderId="3" applyNumberFormat="0" applyAlignment="0" applyProtection="0"/>
    <xf numFmtId="0" fontId="35" fillId="0" borderId="0" applyNumberFormat="0" applyFill="0" applyBorder="0" applyAlignment="0" applyProtection="0"/>
    <xf numFmtId="0" fontId="33" fillId="0" borderId="0" applyNumberFormat="0" applyFill="0" applyBorder="0" applyAlignment="0" applyProtection="0"/>
    <xf numFmtId="0" fontId="36" fillId="0" borderId="9" applyNumberFormat="0" applyFill="0" applyAlignment="0" applyProtection="0"/>
    <xf numFmtId="0" fontId="37" fillId="7" borderId="2" applyNumberFormat="0" applyAlignment="0" applyProtection="0"/>
  </cellStyleXfs>
  <cellXfs count="298">
    <xf numFmtId="0" fontId="0" fillId="0" borderId="0" xfId="0"/>
    <xf numFmtId="49"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4" fontId="3" fillId="0" borderId="10" xfId="0" applyNumberFormat="1" applyFont="1" applyBorder="1" applyAlignment="1">
      <alignment horizontal="center" vertical="center" wrapText="1"/>
    </xf>
    <xf numFmtId="49" fontId="3" fillId="0" borderId="0" xfId="0" applyNumberFormat="1" applyFont="1" applyBorder="1" applyAlignment="1">
      <alignment horizontal="center" vertical="top"/>
    </xf>
    <xf numFmtId="0" fontId="1" fillId="0" borderId="10" xfId="0" applyFont="1" applyFill="1" applyBorder="1" applyAlignment="1">
      <alignment horizontal="center" wrapText="1"/>
    </xf>
    <xf numFmtId="0" fontId="9" fillId="0" borderId="10" xfId="0" applyFont="1" applyFill="1" applyBorder="1" applyAlignment="1">
      <alignment horizontal="right" vertical="top" wrapText="1"/>
    </xf>
    <xf numFmtId="0" fontId="3" fillId="0" borderId="0" xfId="0" applyFont="1" applyBorder="1" applyAlignment="1">
      <alignment vertical="top"/>
    </xf>
    <xf numFmtId="0" fontId="1" fillId="0" borderId="0" xfId="0" applyFont="1" applyFill="1" applyAlignment="1">
      <alignment vertical="top"/>
    </xf>
    <xf numFmtId="49" fontId="4" fillId="0" borderId="10" xfId="0" applyNumberFormat="1" applyFont="1" applyBorder="1" applyAlignment="1">
      <alignment horizontal="center" vertical="top"/>
    </xf>
    <xf numFmtId="0" fontId="4" fillId="0" borderId="0" xfId="0" applyFont="1" applyBorder="1" applyAlignment="1">
      <alignment horizontal="right" vertical="top"/>
    </xf>
    <xf numFmtId="49" fontId="4" fillId="0" borderId="0" xfId="0" applyNumberFormat="1" applyFont="1" applyBorder="1" applyAlignment="1">
      <alignment horizontal="center" vertical="top"/>
    </xf>
    <xf numFmtId="4" fontId="4" fillId="0" borderId="0" xfId="0" applyNumberFormat="1" applyFont="1" applyBorder="1" applyAlignment="1">
      <alignment horizontal="right" vertical="top" wrapText="1"/>
    </xf>
    <xf numFmtId="0" fontId="4" fillId="0" borderId="0" xfId="0" applyFont="1" applyBorder="1" applyAlignment="1">
      <alignment vertical="top"/>
    </xf>
    <xf numFmtId="0" fontId="3" fillId="0" borderId="0" xfId="0" applyFont="1" applyBorder="1" applyAlignment="1">
      <alignment horizontal="right" vertical="top"/>
    </xf>
    <xf numFmtId="49" fontId="3" fillId="0" borderId="0" xfId="0" applyNumberFormat="1" applyFont="1" applyBorder="1" applyAlignment="1">
      <alignment horizontal="left" vertical="top"/>
    </xf>
    <xf numFmtId="4" fontId="3" fillId="0" borderId="0" xfId="0" applyNumberFormat="1" applyFont="1" applyBorder="1" applyAlignment="1">
      <alignment horizontal="right" vertical="top"/>
    </xf>
    <xf numFmtId="0" fontId="3" fillId="0" borderId="0" xfId="0" applyFont="1" applyBorder="1" applyAlignment="1">
      <alignment horizontal="center" vertical="top"/>
    </xf>
    <xf numFmtId="4" fontId="3" fillId="0" borderId="0" xfId="0" applyNumberFormat="1" applyFont="1" applyBorder="1" applyAlignment="1">
      <alignment horizontal="center" vertical="top"/>
    </xf>
    <xf numFmtId="0" fontId="0" fillId="0" borderId="0" xfId="0" applyAlignment="1">
      <alignment horizontal="left" vertical="top"/>
    </xf>
    <xf numFmtId="0" fontId="9" fillId="0" borderId="0" xfId="0" applyFont="1" applyFill="1" applyBorder="1" applyAlignment="1">
      <alignment horizontal="right" vertical="top" wrapText="1"/>
    </xf>
    <xf numFmtId="49" fontId="6" fillId="0" borderId="0" xfId="0" applyNumberFormat="1" applyFont="1" applyBorder="1" applyAlignment="1">
      <alignment horizontal="left" vertical="top" wrapText="1"/>
    </xf>
    <xf numFmtId="0" fontId="1" fillId="0" borderId="0" xfId="0" applyFont="1" applyFill="1" applyBorder="1" applyAlignment="1">
      <alignment horizontal="center" vertical="top" wrapText="1"/>
    </xf>
    <xf numFmtId="0" fontId="1" fillId="0" borderId="10" xfId="0" applyFont="1" applyFill="1" applyBorder="1" applyAlignment="1">
      <alignment horizontal="right" wrapText="1"/>
    </xf>
    <xf numFmtId="4" fontId="1" fillId="0" borderId="10" xfId="0" applyNumberFormat="1" applyFont="1" applyFill="1" applyBorder="1" applyAlignment="1">
      <alignment horizontal="right" wrapText="1"/>
    </xf>
    <xf numFmtId="16" fontId="9" fillId="0" borderId="10" xfId="0" applyNumberFormat="1" applyFont="1" applyFill="1" applyBorder="1" applyAlignment="1">
      <alignment horizontal="right" vertical="top" wrapText="1"/>
    </xf>
    <xf numFmtId="3" fontId="1" fillId="0" borderId="10" xfId="0" applyNumberFormat="1" applyFont="1" applyFill="1" applyBorder="1" applyAlignment="1">
      <alignment horizontal="right" wrapText="1"/>
    </xf>
    <xf numFmtId="0" fontId="13" fillId="0" borderId="0" xfId="0" applyFont="1" applyFill="1" applyAlignment="1">
      <alignment vertical="top"/>
    </xf>
    <xf numFmtId="0" fontId="14" fillId="0" borderId="10" xfId="0" applyFont="1" applyFill="1" applyBorder="1" applyAlignment="1">
      <alignment horizontal="right" vertical="top" wrapText="1"/>
    </xf>
    <xf numFmtId="0" fontId="17" fillId="0" borderId="10" xfId="0" applyFont="1" applyFill="1" applyBorder="1" applyAlignment="1">
      <alignment horizontal="center" wrapText="1"/>
    </xf>
    <xf numFmtId="0" fontId="17" fillId="0" borderId="10" xfId="0" applyFont="1" applyFill="1" applyBorder="1" applyAlignment="1">
      <alignment horizontal="right" wrapText="1"/>
    </xf>
    <xf numFmtId="4" fontId="17" fillId="0" borderId="10" xfId="0" applyNumberFormat="1" applyFont="1" applyFill="1" applyBorder="1" applyAlignment="1">
      <alignment horizontal="right" wrapText="1"/>
    </xf>
    <xf numFmtId="0" fontId="14" fillId="18" borderId="10" xfId="0" applyFont="1" applyFill="1" applyBorder="1" applyAlignment="1">
      <alignment horizontal="right" vertical="top" wrapText="1"/>
    </xf>
    <xf numFmtId="49" fontId="8" fillId="18" borderId="10" xfId="0" applyNumberFormat="1" applyFont="1" applyFill="1" applyBorder="1" applyAlignment="1">
      <alignment horizontal="center" vertical="top"/>
    </xf>
    <xf numFmtId="0" fontId="17" fillId="18" borderId="10" xfId="0" applyFont="1" applyFill="1" applyBorder="1" applyAlignment="1">
      <alignment horizontal="center" vertical="top" wrapText="1"/>
    </xf>
    <xf numFmtId="0" fontId="12" fillId="18" borderId="10" xfId="0" applyFont="1" applyFill="1" applyBorder="1" applyAlignment="1">
      <alignment horizontal="right" vertical="top" wrapText="1"/>
    </xf>
    <xf numFmtId="0" fontId="13" fillId="18" borderId="10" xfId="0" applyFont="1" applyFill="1" applyBorder="1" applyAlignment="1">
      <alignment horizontal="center" wrapText="1"/>
    </xf>
    <xf numFmtId="0" fontId="13" fillId="18" borderId="10" xfId="0" applyFont="1" applyFill="1" applyBorder="1" applyAlignment="1">
      <alignment horizontal="right" wrapText="1"/>
    </xf>
    <xf numFmtId="49" fontId="6" fillId="18" borderId="10" xfId="0" applyNumberFormat="1" applyFont="1" applyFill="1" applyBorder="1" applyAlignment="1">
      <alignment horizontal="center" vertical="top"/>
    </xf>
    <xf numFmtId="49" fontId="4" fillId="0" borderId="0" xfId="0" applyNumberFormat="1" applyFont="1" applyBorder="1" applyAlignment="1">
      <alignment horizontal="left" vertical="top" wrapText="1"/>
    </xf>
    <xf numFmtId="4" fontId="4" fillId="0" borderId="11" xfId="0" applyNumberFormat="1" applyFont="1" applyBorder="1" applyAlignment="1">
      <alignment horizontal="right" vertical="top" wrapText="1"/>
    </xf>
    <xf numFmtId="49" fontId="16" fillId="0" borderId="0" xfId="0" applyNumberFormat="1" applyFont="1" applyBorder="1" applyAlignment="1">
      <alignment horizontal="center" vertical="top"/>
    </xf>
    <xf numFmtId="0" fontId="4" fillId="0" borderId="0" xfId="0" applyNumberFormat="1" applyFont="1" applyBorder="1" applyAlignment="1">
      <alignment horizontal="left" vertical="top" wrapText="1"/>
    </xf>
    <xf numFmtId="0" fontId="1" fillId="0" borderId="0" xfId="0" applyFont="1" applyFill="1" applyBorder="1" applyAlignment="1">
      <alignment horizontal="center" wrapText="1"/>
    </xf>
    <xf numFmtId="4" fontId="1" fillId="0" borderId="0" xfId="0" applyNumberFormat="1" applyFont="1" applyFill="1" applyBorder="1" applyAlignment="1">
      <alignment horizontal="right" wrapText="1"/>
    </xf>
    <xf numFmtId="0" fontId="3" fillId="0" borderId="13" xfId="0" applyFont="1" applyBorder="1" applyAlignment="1">
      <alignment horizontal="center" vertical="center"/>
    </xf>
    <xf numFmtId="0" fontId="3" fillId="0" borderId="14" xfId="0" applyFont="1" applyBorder="1" applyAlignment="1">
      <alignment horizontal="center" vertical="center" textRotation="90"/>
    </xf>
    <xf numFmtId="4" fontId="3" fillId="0" borderId="10" xfId="0" applyNumberFormat="1" applyFont="1" applyBorder="1" applyAlignment="1">
      <alignment vertical="center" wrapText="1"/>
    </xf>
    <xf numFmtId="4" fontId="17" fillId="18" borderId="10" xfId="0" applyNumberFormat="1" applyFont="1" applyFill="1" applyBorder="1" applyAlignment="1">
      <alignment vertical="top"/>
    </xf>
    <xf numFmtId="4" fontId="17" fillId="0" borderId="10" xfId="0" applyNumberFormat="1" applyFont="1" applyFill="1" applyBorder="1" applyAlignment="1"/>
    <xf numFmtId="4" fontId="1" fillId="0" borderId="10" xfId="0" applyNumberFormat="1" applyFont="1" applyFill="1" applyBorder="1" applyAlignment="1"/>
    <xf numFmtId="4" fontId="13" fillId="18" borderId="10" xfId="0" applyNumberFormat="1" applyFont="1" applyFill="1" applyBorder="1" applyAlignment="1"/>
    <xf numFmtId="4" fontId="1" fillId="0" borderId="0" xfId="0" applyNumberFormat="1" applyFont="1" applyFill="1" applyBorder="1" applyAlignment="1">
      <alignment vertical="top"/>
    </xf>
    <xf numFmtId="4" fontId="6" fillId="0" borderId="0" xfId="0" applyNumberFormat="1" applyFont="1" applyBorder="1" applyAlignment="1">
      <alignment vertical="top" wrapText="1"/>
    </xf>
    <xf numFmtId="4" fontId="6" fillId="0" borderId="11" xfId="0" applyNumberFormat="1" applyFont="1" applyBorder="1" applyAlignment="1">
      <alignment vertical="top" wrapText="1"/>
    </xf>
    <xf numFmtId="4" fontId="4" fillId="0" borderId="0" xfId="0" applyNumberFormat="1" applyFont="1" applyBorder="1" applyAlignment="1">
      <alignment vertical="top" wrapText="1"/>
    </xf>
    <xf numFmtId="4" fontId="18" fillId="0" borderId="0" xfId="0" applyNumberFormat="1" applyFont="1" applyFill="1" applyBorder="1" applyAlignment="1">
      <alignment vertical="top"/>
    </xf>
    <xf numFmtId="4" fontId="4" fillId="0" borderId="11" xfId="0" applyNumberFormat="1" applyFont="1" applyBorder="1" applyAlignment="1">
      <alignment vertical="top" wrapText="1"/>
    </xf>
    <xf numFmtId="4" fontId="3" fillId="0" borderId="0" xfId="0" applyNumberFormat="1" applyFont="1" applyBorder="1" applyAlignment="1">
      <alignment vertical="top"/>
    </xf>
    <xf numFmtId="0" fontId="5" fillId="18" borderId="10" xfId="0" applyFont="1" applyFill="1" applyBorder="1" applyAlignment="1">
      <alignment horizontal="right" vertical="top" wrapText="1"/>
    </xf>
    <xf numFmtId="0" fontId="9" fillId="0" borderId="15" xfId="0" applyFont="1" applyFill="1" applyBorder="1" applyAlignment="1">
      <alignment horizontal="right" vertical="top" wrapText="1"/>
    </xf>
    <xf numFmtId="49" fontId="4" fillId="0" borderId="15" xfId="0" applyNumberFormat="1" applyFont="1" applyBorder="1" applyAlignment="1">
      <alignment horizontal="center" vertical="top"/>
    </xf>
    <xf numFmtId="0" fontId="1" fillId="0" borderId="15" xfId="0" applyFont="1" applyFill="1" applyBorder="1" applyAlignment="1">
      <alignment horizontal="center" wrapText="1"/>
    </xf>
    <xf numFmtId="4" fontId="1" fillId="0" borderId="15" xfId="0" applyNumberFormat="1" applyFont="1" applyFill="1" applyBorder="1" applyAlignment="1"/>
    <xf numFmtId="0" fontId="9" fillId="0" borderId="12" xfId="0" applyFont="1" applyFill="1" applyBorder="1" applyAlignment="1">
      <alignment horizontal="right" vertical="top" wrapText="1"/>
    </xf>
    <xf numFmtId="49" fontId="4" fillId="0" borderId="12" xfId="0" applyNumberFormat="1" applyFont="1" applyBorder="1" applyAlignment="1">
      <alignment horizontal="center" vertical="top"/>
    </xf>
    <xf numFmtId="0" fontId="1" fillId="0" borderId="12" xfId="0" applyFont="1" applyFill="1" applyBorder="1" applyAlignment="1">
      <alignment horizontal="center" wrapText="1"/>
    </xf>
    <xf numFmtId="4" fontId="1" fillId="0" borderId="12" xfId="0" applyNumberFormat="1" applyFont="1" applyFill="1" applyBorder="1" applyAlignment="1">
      <alignment horizontal="right" wrapText="1"/>
    </xf>
    <xf numFmtId="4" fontId="18" fillId="0" borderId="12" xfId="0" applyNumberFormat="1" applyFont="1" applyFill="1" applyBorder="1" applyAlignment="1">
      <alignment vertical="top"/>
    </xf>
    <xf numFmtId="0" fontId="9" fillId="18" borderId="16" xfId="0" applyFont="1" applyFill="1" applyBorder="1" applyAlignment="1">
      <alignment horizontal="right" vertical="top" wrapText="1"/>
    </xf>
    <xf numFmtId="49" fontId="8" fillId="18" borderId="16" xfId="0" applyNumberFormat="1" applyFont="1" applyFill="1" applyBorder="1" applyAlignment="1">
      <alignment horizontal="center" vertical="top"/>
    </xf>
    <xf numFmtId="0" fontId="1" fillId="18" borderId="16" xfId="0" applyFont="1" applyFill="1" applyBorder="1" applyAlignment="1">
      <alignment horizontal="center" wrapText="1"/>
    </xf>
    <xf numFmtId="0" fontId="1" fillId="18" borderId="16" xfId="0" applyFont="1" applyFill="1" applyBorder="1" applyAlignment="1">
      <alignment horizontal="right" wrapText="1"/>
    </xf>
    <xf numFmtId="4" fontId="1" fillId="18" borderId="16" xfId="0" applyNumberFormat="1" applyFont="1" applyFill="1" applyBorder="1" applyAlignment="1"/>
    <xf numFmtId="49" fontId="4" fillId="0" borderId="12" xfId="0" applyNumberFormat="1" applyFont="1" applyFill="1" applyBorder="1" applyAlignment="1">
      <alignment horizontal="center" vertical="top"/>
    </xf>
    <xf numFmtId="0" fontId="12" fillId="18" borderId="16" xfId="0" applyFont="1" applyFill="1" applyBorder="1" applyAlignment="1">
      <alignment horizontal="right" vertical="top" wrapText="1"/>
    </xf>
    <xf numFmtId="4" fontId="13" fillId="18" borderId="16" xfId="0" applyNumberFormat="1" applyFont="1" applyFill="1" applyBorder="1" applyAlignment="1"/>
    <xf numFmtId="49" fontId="4" fillId="0" borderId="0" xfId="0" applyNumberFormat="1" applyFont="1" applyFill="1" applyBorder="1" applyAlignment="1">
      <alignment horizontal="center" vertical="top"/>
    </xf>
    <xf numFmtId="16" fontId="14" fillId="0" borderId="0" xfId="0" applyNumberFormat="1" applyFont="1" applyFill="1" applyBorder="1" applyAlignment="1">
      <alignment horizontal="right" vertical="top" wrapText="1"/>
    </xf>
    <xf numFmtId="0" fontId="14" fillId="0" borderId="0" xfId="0" applyFont="1" applyFill="1" applyBorder="1" applyAlignment="1">
      <alignment horizontal="right" vertical="top" wrapText="1"/>
    </xf>
    <xf numFmtId="0" fontId="17" fillId="0" borderId="0" xfId="0" applyFont="1" applyFill="1" applyBorder="1" applyAlignment="1">
      <alignment horizontal="center" wrapText="1"/>
    </xf>
    <xf numFmtId="4" fontId="17" fillId="0" borderId="0" xfId="0" applyNumberFormat="1" applyFont="1" applyFill="1" applyBorder="1" applyAlignment="1">
      <alignment horizontal="right" wrapText="1"/>
    </xf>
    <xf numFmtId="16" fontId="14" fillId="0" borderId="12" xfId="0" applyNumberFormat="1" applyFont="1" applyFill="1" applyBorder="1" applyAlignment="1">
      <alignment horizontal="right" vertical="top" wrapText="1"/>
    </xf>
    <xf numFmtId="0" fontId="14" fillId="0" borderId="12" xfId="0" applyFont="1" applyFill="1" applyBorder="1" applyAlignment="1">
      <alignment horizontal="right" vertical="top" wrapText="1"/>
    </xf>
    <xf numFmtId="0" fontId="17" fillId="0" borderId="12" xfId="0" applyFont="1" applyFill="1" applyBorder="1" applyAlignment="1">
      <alignment horizontal="center" wrapText="1"/>
    </xf>
    <xf numFmtId="4" fontId="17" fillId="0" borderId="12" xfId="0" applyNumberFormat="1" applyFont="1" applyFill="1" applyBorder="1" applyAlignment="1">
      <alignment horizontal="right" wrapText="1"/>
    </xf>
    <xf numFmtId="4" fontId="18" fillId="0" borderId="16" xfId="0" applyNumberFormat="1" applyFont="1" applyFill="1" applyBorder="1" applyAlignment="1">
      <alignment vertical="top"/>
    </xf>
    <xf numFmtId="0" fontId="4" fillId="0" borderId="0" xfId="0" applyNumberFormat="1" applyFont="1" applyFill="1" applyBorder="1" applyAlignment="1">
      <alignment horizontal="left" vertical="top" wrapText="1"/>
    </xf>
    <xf numFmtId="4" fontId="17" fillId="18" borderId="10" xfId="0" applyNumberFormat="1" applyFont="1" applyFill="1" applyBorder="1" applyAlignment="1">
      <alignment horizontal="center" vertical="top" wrapText="1"/>
    </xf>
    <xf numFmtId="4" fontId="17" fillId="0" borderId="10" xfId="0" applyNumberFormat="1" applyFont="1" applyBorder="1" applyAlignment="1">
      <alignment horizontal="center" wrapText="1"/>
    </xf>
    <xf numFmtId="4" fontId="1" fillId="0" borderId="10" xfId="0" applyNumberFormat="1" applyFont="1" applyBorder="1" applyAlignment="1">
      <alignment horizontal="center" wrapText="1"/>
    </xf>
    <xf numFmtId="4" fontId="1" fillId="0" borderId="15" xfId="0" applyNumberFormat="1" applyFont="1" applyBorder="1" applyAlignment="1">
      <alignment horizontal="center" wrapText="1"/>
    </xf>
    <xf numFmtId="4" fontId="17" fillId="0" borderId="12" xfId="0" applyNumberFormat="1" applyFont="1" applyBorder="1" applyAlignment="1">
      <alignment horizontal="center" wrapText="1"/>
    </xf>
    <xf numFmtId="4" fontId="17" fillId="0" borderId="0" xfId="0" applyNumberFormat="1" applyFont="1" applyBorder="1" applyAlignment="1">
      <alignment horizontal="center" wrapText="1"/>
    </xf>
    <xf numFmtId="4" fontId="1" fillId="18" borderId="16" xfId="0" applyNumberFormat="1" applyFont="1" applyFill="1" applyBorder="1" applyAlignment="1">
      <alignment horizontal="center" wrapText="1"/>
    </xf>
    <xf numFmtId="4" fontId="1" fillId="0" borderId="12" xfId="0" applyNumberFormat="1" applyFont="1" applyBorder="1" applyAlignment="1">
      <alignment horizontal="center" wrapText="1"/>
    </xf>
    <xf numFmtId="4" fontId="13" fillId="18" borderId="10" xfId="0" applyNumberFormat="1" applyFont="1" applyFill="1" applyBorder="1" applyAlignment="1">
      <alignment horizontal="center" wrapText="1"/>
    </xf>
    <xf numFmtId="4" fontId="1" fillId="0" borderId="0" xfId="0" applyNumberFormat="1" applyFont="1" applyBorder="1" applyAlignment="1">
      <alignment horizontal="center" wrapText="1"/>
    </xf>
    <xf numFmtId="4" fontId="1" fillId="0" borderId="12" xfId="0" applyNumberFormat="1" applyFont="1" applyFill="1" applyBorder="1" applyAlignment="1">
      <alignment horizontal="center" wrapText="1"/>
    </xf>
    <xf numFmtId="4" fontId="1" fillId="0" borderId="0" xfId="0" applyNumberFormat="1" applyFont="1" applyFill="1" applyBorder="1" applyAlignment="1">
      <alignment horizontal="center" wrapText="1"/>
    </xf>
    <xf numFmtId="4" fontId="13" fillId="18" borderId="16" xfId="0" applyNumberFormat="1" applyFont="1" applyFill="1" applyBorder="1" applyAlignment="1">
      <alignment horizontal="center" wrapText="1"/>
    </xf>
    <xf numFmtId="4" fontId="1" fillId="0" borderId="0" xfId="0" applyNumberFormat="1" applyFont="1" applyBorder="1" applyAlignment="1">
      <alignment horizontal="center" vertical="top" wrapText="1"/>
    </xf>
    <xf numFmtId="4" fontId="0" fillId="0" borderId="0" xfId="0" applyNumberFormat="1" applyAlignment="1">
      <alignment horizontal="left" vertical="top"/>
    </xf>
    <xf numFmtId="49" fontId="3" fillId="0" borderId="13" xfId="0" applyNumberFormat="1" applyFont="1" applyBorder="1" applyAlignment="1">
      <alignment horizontal="center" vertical="center" wrapText="1"/>
    </xf>
    <xf numFmtId="0" fontId="15" fillId="0" borderId="0" xfId="37" applyFont="1" applyAlignment="1">
      <alignment horizontal="center" vertical="top"/>
    </xf>
    <xf numFmtId="0" fontId="15" fillId="0" borderId="0" xfId="37" applyFont="1"/>
    <xf numFmtId="0" fontId="15" fillId="0" borderId="0" xfId="37" applyFont="1" applyAlignment="1">
      <alignment horizontal="center" vertical="center"/>
    </xf>
    <xf numFmtId="4" fontId="15" fillId="0" borderId="0" xfId="37" applyNumberFormat="1" applyFont="1" applyAlignment="1">
      <alignment horizontal="center" vertical="center"/>
    </xf>
    <xf numFmtId="4" fontId="15" fillId="0" borderId="0" xfId="37" applyNumberFormat="1" applyFont="1"/>
    <xf numFmtId="0" fontId="5" fillId="0" borderId="0" xfId="37" applyFont="1" applyAlignment="1">
      <alignment horizontal="left" vertical="center"/>
    </xf>
    <xf numFmtId="4" fontId="5" fillId="0" borderId="0" xfId="37" applyNumberFormat="1" applyFont="1" applyAlignment="1">
      <alignment horizontal="center" vertical="center"/>
    </xf>
    <xf numFmtId="4" fontId="15" fillId="0" borderId="0" xfId="37" applyNumberFormat="1" applyFont="1" applyAlignment="1">
      <alignment horizontal="right"/>
    </xf>
    <xf numFmtId="4" fontId="5" fillId="0" borderId="0" xfId="37" applyNumberFormat="1" applyFont="1" applyAlignment="1">
      <alignment horizontal="left" vertical="center"/>
    </xf>
    <xf numFmtId="0" fontId="5" fillId="0" borderId="0" xfId="37" applyFont="1" applyAlignment="1">
      <alignment horizontal="right" vertical="center"/>
    </xf>
    <xf numFmtId="0" fontId="38" fillId="0" borderId="0" xfId="37" applyFont="1" applyBorder="1" applyAlignment="1">
      <alignment vertical="center"/>
    </xf>
    <xf numFmtId="0" fontId="12" fillId="0" borderId="0" xfId="0" applyFont="1" applyFill="1" applyAlignment="1">
      <alignment vertical="top"/>
    </xf>
    <xf numFmtId="49" fontId="9" fillId="0" borderId="13" xfId="0" applyNumberFormat="1" applyFont="1" applyBorder="1" applyAlignment="1">
      <alignment horizontal="justify" vertical="center" wrapText="1"/>
    </xf>
    <xf numFmtId="0" fontId="9" fillId="0" borderId="17" xfId="0" applyFont="1" applyFill="1" applyBorder="1" applyAlignment="1">
      <alignment horizontal="right" vertical="top" wrapText="1"/>
    </xf>
    <xf numFmtId="4" fontId="1" fillId="0" borderId="19" xfId="0" applyNumberFormat="1" applyFont="1" applyBorder="1" applyAlignment="1">
      <alignment horizontal="center" wrapText="1"/>
    </xf>
    <xf numFmtId="49" fontId="4" fillId="0" borderId="17" xfId="0" applyNumberFormat="1" applyFont="1" applyBorder="1" applyAlignment="1">
      <alignment horizontal="center" vertical="top"/>
    </xf>
    <xf numFmtId="0" fontId="4" fillId="0" borderId="17" xfId="0" applyNumberFormat="1" applyFont="1" applyBorder="1" applyAlignment="1">
      <alignment horizontal="left" vertical="top" wrapText="1"/>
    </xf>
    <xf numFmtId="0" fontId="1" fillId="0" borderId="17" xfId="0" applyFont="1" applyFill="1" applyBorder="1" applyAlignment="1">
      <alignment horizontal="center" wrapText="1"/>
    </xf>
    <xf numFmtId="4" fontId="1" fillId="0" borderId="17" xfId="0" applyNumberFormat="1" applyFont="1" applyFill="1" applyBorder="1" applyAlignment="1">
      <alignment horizontal="right" wrapText="1"/>
    </xf>
    <xf numFmtId="0" fontId="14" fillId="0" borderId="20" xfId="38" applyBorder="1" applyAlignment="1">
      <alignment horizontal="center" vertical="center"/>
    </xf>
    <xf numFmtId="0" fontId="14" fillId="0" borderId="0" xfId="38" applyAlignment="1">
      <alignment vertical="center"/>
    </xf>
    <xf numFmtId="0" fontId="14" fillId="0" borderId="21" xfId="38" applyFont="1" applyBorder="1" applyAlignment="1">
      <alignment horizontal="center" vertical="center"/>
    </xf>
    <xf numFmtId="0" fontId="14" fillId="0" borderId="22" xfId="38" applyFont="1" applyBorder="1" applyAlignment="1">
      <alignment horizontal="center" vertical="center"/>
    </xf>
    <xf numFmtId="0" fontId="14" fillId="0" borderId="23" xfId="38" applyFont="1" applyBorder="1" applyAlignment="1">
      <alignment horizontal="center" vertical="center"/>
    </xf>
    <xf numFmtId="0" fontId="14" fillId="0" borderId="24" xfId="38" applyFont="1" applyBorder="1" applyAlignment="1">
      <alignment horizontal="center" vertical="center"/>
    </xf>
    <xf numFmtId="0" fontId="14" fillId="0" borderId="25" xfId="38" applyBorder="1" applyAlignment="1">
      <alignment horizontal="center" vertical="center"/>
    </xf>
    <xf numFmtId="0" fontId="14" fillId="0" borderId="21" xfId="38" applyBorder="1" applyAlignment="1">
      <alignment horizontal="center" vertical="center"/>
    </xf>
    <xf numFmtId="0" fontId="14" fillId="0" borderId="22" xfId="38" applyBorder="1" applyAlignment="1">
      <alignment horizontal="center" vertical="center"/>
    </xf>
    <xf numFmtId="0" fontId="14" fillId="0" borderId="23" xfId="38" applyBorder="1" applyAlignment="1">
      <alignment horizontal="center" vertical="center"/>
    </xf>
    <xf numFmtId="0" fontId="14" fillId="0" borderId="24" xfId="38" applyBorder="1" applyAlignment="1">
      <alignment horizontal="center" vertical="center"/>
    </xf>
    <xf numFmtId="0" fontId="14" fillId="0" borderId="26" xfId="38" applyBorder="1" applyAlignment="1">
      <alignment horizontal="center" vertical="center"/>
    </xf>
    <xf numFmtId="4" fontId="14" fillId="0" borderId="23" xfId="38" applyNumberFormat="1" applyBorder="1" applyAlignment="1">
      <alignment horizontal="center" vertical="center"/>
    </xf>
    <xf numFmtId="4" fontId="14" fillId="0" borderId="21" xfId="38" applyNumberFormat="1" applyBorder="1" applyAlignment="1">
      <alignment horizontal="center" vertical="center"/>
    </xf>
    <xf numFmtId="4" fontId="14" fillId="0" borderId="22" xfId="38" applyNumberFormat="1" applyBorder="1" applyAlignment="1">
      <alignment horizontal="center" vertical="center"/>
    </xf>
    <xf numFmtId="4" fontId="14" fillId="0" borderId="24" xfId="38" applyNumberFormat="1" applyBorder="1" applyAlignment="1">
      <alignment horizontal="center" vertical="center"/>
    </xf>
    <xf numFmtId="4" fontId="14" fillId="0" borderId="26" xfId="38" applyNumberFormat="1" applyBorder="1" applyAlignment="1">
      <alignment horizontal="center" vertical="center"/>
    </xf>
    <xf numFmtId="4" fontId="14" fillId="0" borderId="0" xfId="38" applyNumberFormat="1" applyAlignment="1">
      <alignment vertical="center"/>
    </xf>
    <xf numFmtId="0" fontId="14" fillId="0" borderId="27" xfId="38" applyBorder="1" applyAlignment="1">
      <alignment horizontal="center" vertical="center"/>
    </xf>
    <xf numFmtId="164" fontId="14" fillId="0" borderId="28" xfId="38" applyNumberFormat="1" applyBorder="1" applyAlignment="1">
      <alignment horizontal="center" vertical="center"/>
    </xf>
    <xf numFmtId="0" fontId="14" fillId="0" borderId="29" xfId="38" applyBorder="1" applyAlignment="1">
      <alignment horizontal="center" vertical="center"/>
    </xf>
    <xf numFmtId="4" fontId="14" fillId="0" borderId="30" xfId="38" applyNumberFormat="1" applyBorder="1" applyAlignment="1">
      <alignment horizontal="center" vertical="center"/>
    </xf>
    <xf numFmtId="4" fontId="14" fillId="0" borderId="28" xfId="38" applyNumberFormat="1" applyBorder="1" applyAlignment="1">
      <alignment horizontal="center" vertical="center"/>
    </xf>
    <xf numFmtId="4" fontId="14" fillId="0" borderId="29" xfId="38" applyNumberFormat="1" applyBorder="1" applyAlignment="1">
      <alignment horizontal="center" vertical="center"/>
    </xf>
    <xf numFmtId="4" fontId="14" fillId="0" borderId="28" xfId="38" applyNumberFormat="1" applyBorder="1" applyAlignment="1">
      <alignment vertical="center"/>
    </xf>
    <xf numFmtId="4" fontId="14" fillId="0" borderId="31" xfId="38" applyNumberFormat="1" applyBorder="1" applyAlignment="1">
      <alignment vertical="center"/>
    </xf>
    <xf numFmtId="4" fontId="14" fillId="0" borderId="27" xfId="38" applyNumberFormat="1" applyBorder="1" applyAlignment="1">
      <alignment vertical="center"/>
    </xf>
    <xf numFmtId="4" fontId="14" fillId="0" borderId="29" xfId="38" applyNumberFormat="1" applyBorder="1" applyAlignment="1">
      <alignment vertical="center"/>
    </xf>
    <xf numFmtId="4" fontId="14" fillId="0" borderId="32" xfId="38" applyNumberFormat="1" applyBorder="1" applyAlignment="1">
      <alignment vertical="center"/>
    </xf>
    <xf numFmtId="4" fontId="14" fillId="0" borderId="33" xfId="38" applyNumberFormat="1" applyBorder="1" applyAlignment="1">
      <alignment horizontal="center" vertical="center"/>
    </xf>
    <xf numFmtId="4" fontId="14" fillId="0" borderId="34" xfId="38" applyNumberFormat="1" applyBorder="1" applyAlignment="1">
      <alignment horizontal="center" vertical="center"/>
    </xf>
    <xf numFmtId="0" fontId="14" fillId="0" borderId="35" xfId="38" applyBorder="1" applyAlignment="1">
      <alignment horizontal="center" vertical="center"/>
    </xf>
    <xf numFmtId="164" fontId="14" fillId="0" borderId="36" xfId="38" applyNumberFormat="1" applyBorder="1" applyAlignment="1">
      <alignment horizontal="center" vertical="center"/>
    </xf>
    <xf numFmtId="0" fontId="14" fillId="0" borderId="37" xfId="38" applyBorder="1" applyAlignment="1">
      <alignment horizontal="center" vertical="center"/>
    </xf>
    <xf numFmtId="4" fontId="14" fillId="0" borderId="36" xfId="38" applyNumberFormat="1" applyBorder="1" applyAlignment="1">
      <alignment horizontal="center" vertical="center"/>
    </xf>
    <xf numFmtId="4" fontId="14" fillId="0" borderId="37" xfId="38" applyNumberFormat="1" applyBorder="1" applyAlignment="1">
      <alignment horizontal="center" vertical="center"/>
    </xf>
    <xf numFmtId="4" fontId="14" fillId="0" borderId="38" xfId="38" applyNumberFormat="1" applyBorder="1" applyAlignment="1">
      <alignment horizontal="center" vertical="center"/>
    </xf>
    <xf numFmtId="4" fontId="14" fillId="0" borderId="39" xfId="38" applyNumberFormat="1" applyBorder="1" applyAlignment="1">
      <alignment horizontal="center" vertical="center"/>
    </xf>
    <xf numFmtId="0" fontId="14" fillId="0" borderId="34" xfId="38" applyFont="1" applyBorder="1" applyAlignment="1">
      <alignment horizontal="center" vertical="center"/>
    </xf>
    <xf numFmtId="0" fontId="14" fillId="0" borderId="34" xfId="38" applyBorder="1" applyAlignment="1">
      <alignment horizontal="center" vertical="center"/>
    </xf>
    <xf numFmtId="4" fontId="14" fillId="0" borderId="40" xfId="38" applyNumberFormat="1" applyBorder="1" applyAlignment="1">
      <alignment vertical="center"/>
    </xf>
    <xf numFmtId="49" fontId="6" fillId="0" borderId="11"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0" fontId="4" fillId="0" borderId="12" xfId="0" applyNumberFormat="1" applyFont="1" applyBorder="1" applyAlignment="1">
      <alignment horizontal="left" vertical="top" wrapText="1"/>
    </xf>
    <xf numFmtId="49" fontId="6" fillId="0" borderId="10" xfId="0" applyNumberFormat="1" applyFont="1" applyFill="1" applyBorder="1" applyAlignment="1">
      <alignment horizontal="left" vertical="top" wrapText="1"/>
    </xf>
    <xf numFmtId="0" fontId="4" fillId="0" borderId="12" xfId="0" applyNumberFormat="1" applyFont="1" applyFill="1" applyBorder="1" applyAlignment="1">
      <alignment horizontal="left" vertical="top" wrapText="1"/>
    </xf>
    <xf numFmtId="49" fontId="6" fillId="0" borderId="15" xfId="0" applyNumberFormat="1" applyFont="1" applyBorder="1" applyAlignment="1">
      <alignment horizontal="left" vertical="top" wrapText="1"/>
    </xf>
    <xf numFmtId="49" fontId="4" fillId="18" borderId="16" xfId="0" applyNumberFormat="1" applyFont="1" applyFill="1" applyBorder="1" applyAlignment="1">
      <alignment horizontal="left" vertical="top" wrapText="1"/>
    </xf>
    <xf numFmtId="49" fontId="4" fillId="18" borderId="10" xfId="0" applyNumberFormat="1" applyFont="1" applyFill="1" applyBorder="1" applyAlignment="1">
      <alignment horizontal="left" vertical="top" wrapText="1"/>
    </xf>
    <xf numFmtId="0" fontId="6" fillId="0" borderId="10"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0" fontId="2" fillId="0" borderId="0" xfId="0" applyFont="1" applyBorder="1" applyAlignment="1">
      <alignment horizontal="center" vertical="top"/>
    </xf>
    <xf numFmtId="0" fontId="2" fillId="0" borderId="0" xfId="0" applyFont="1" applyAlignment="1">
      <alignment horizontal="center" vertical="top"/>
    </xf>
    <xf numFmtId="0" fontId="4" fillId="0" borderId="41" xfId="0" applyFont="1" applyBorder="1" applyAlignment="1">
      <alignment horizontal="left" vertical="top" wrapText="1"/>
    </xf>
    <xf numFmtId="0" fontId="5" fillId="0" borderId="41" xfId="0" applyFont="1" applyBorder="1" applyAlignment="1">
      <alignment horizontal="left" vertical="top" wrapText="1"/>
    </xf>
    <xf numFmtId="0" fontId="4" fillId="0" borderId="41" xfId="0" applyFont="1" applyBorder="1" applyAlignment="1">
      <alignment vertical="top" wrapText="1"/>
    </xf>
    <xf numFmtId="0" fontId="14" fillId="0" borderId="0" xfId="38" applyAlignment="1">
      <alignment horizontal="right" vertical="center"/>
    </xf>
    <xf numFmtId="0" fontId="15" fillId="0" borderId="0" xfId="38" applyFont="1" applyAlignment="1">
      <alignment vertical="center"/>
    </xf>
    <xf numFmtId="0" fontId="14" fillId="0" borderId="11" xfId="38" applyBorder="1" applyAlignment="1">
      <alignment vertical="center"/>
    </xf>
    <xf numFmtId="4" fontId="14" fillId="0" borderId="11" xfId="38" applyNumberFormat="1" applyBorder="1" applyAlignment="1">
      <alignment vertical="center"/>
    </xf>
    <xf numFmtId="4" fontId="5" fillId="0" borderId="0" xfId="38" applyNumberFormat="1" applyFont="1" applyAlignment="1">
      <alignment horizontal="right" vertical="center"/>
    </xf>
    <xf numFmtId="0" fontId="14" fillId="0" borderId="42" xfId="38" applyBorder="1" applyAlignment="1">
      <alignment vertical="center"/>
    </xf>
    <xf numFmtId="0" fontId="14" fillId="0" borderId="12" xfId="38" applyBorder="1" applyAlignment="1">
      <alignment vertical="center"/>
    </xf>
    <xf numFmtId="4" fontId="14" fillId="0" borderId="12" xfId="38" applyNumberFormat="1" applyBorder="1" applyAlignment="1">
      <alignment vertical="center"/>
    </xf>
    <xf numFmtId="0" fontId="14" fillId="0" borderId="34" xfId="38" applyBorder="1" applyAlignment="1">
      <alignment vertical="center"/>
    </xf>
    <xf numFmtId="4" fontId="14" fillId="0" borderId="34" xfId="38" applyNumberFormat="1" applyBorder="1" applyAlignment="1">
      <alignment vertical="center"/>
    </xf>
    <xf numFmtId="4" fontId="1" fillId="0" borderId="0" xfId="0" applyNumberFormat="1" applyFont="1" applyFill="1" applyBorder="1" applyAlignment="1"/>
    <xf numFmtId="49" fontId="6" fillId="0" borderId="0" xfId="0" applyNumberFormat="1" applyFont="1" applyBorder="1" applyAlignment="1">
      <alignment horizontal="center" vertical="top"/>
    </xf>
    <xf numFmtId="0" fontId="2" fillId="0" borderId="0" xfId="0" applyFont="1" applyBorder="1" applyAlignment="1">
      <alignment horizontal="center" vertical="top"/>
    </xf>
    <xf numFmtId="0" fontId="2" fillId="0" borderId="0" xfId="0" applyFont="1" applyAlignment="1">
      <alignment horizontal="center" vertical="top"/>
    </xf>
    <xf numFmtId="0" fontId="5" fillId="0" borderId="41" xfId="0" applyFont="1" applyBorder="1" applyAlignment="1">
      <alignment horizontal="left" vertical="top" wrapText="1"/>
    </xf>
    <xf numFmtId="0" fontId="4" fillId="0" borderId="41" xfId="0" applyFont="1" applyBorder="1" applyAlignment="1">
      <alignment vertical="top" wrapText="1"/>
    </xf>
    <xf numFmtId="0" fontId="9" fillId="0" borderId="16" xfId="0" applyFont="1" applyFill="1" applyBorder="1" applyAlignment="1">
      <alignment horizontal="right" vertical="top" wrapText="1"/>
    </xf>
    <xf numFmtId="49" fontId="8" fillId="0" borderId="16" xfId="0" applyNumberFormat="1" applyFont="1" applyFill="1" applyBorder="1" applyAlignment="1">
      <alignment horizontal="center" vertical="top"/>
    </xf>
    <xf numFmtId="49" fontId="4" fillId="0" borderId="16" xfId="0" applyNumberFormat="1" applyFont="1" applyFill="1" applyBorder="1" applyAlignment="1">
      <alignment horizontal="left" vertical="top" wrapText="1"/>
    </xf>
    <xf numFmtId="0" fontId="1" fillId="0" borderId="16" xfId="0" applyFont="1" applyFill="1" applyBorder="1" applyAlignment="1">
      <alignment horizontal="center" wrapText="1"/>
    </xf>
    <xf numFmtId="0" fontId="1" fillId="0" borderId="16" xfId="0" applyFont="1" applyFill="1" applyBorder="1" applyAlignment="1">
      <alignment horizontal="right" wrapText="1"/>
    </xf>
    <xf numFmtId="4" fontId="1" fillId="0" borderId="16" xfId="0" applyNumberFormat="1" applyFont="1" applyFill="1" applyBorder="1" applyAlignment="1">
      <alignment horizontal="center" wrapText="1"/>
    </xf>
    <xf numFmtId="4" fontId="1" fillId="0" borderId="16" xfId="0" applyNumberFormat="1" applyFont="1" applyFill="1" applyBorder="1" applyAlignment="1"/>
    <xf numFmtId="49" fontId="4" fillId="0" borderId="10" xfId="0" applyNumberFormat="1" applyFont="1" applyFill="1" applyBorder="1" applyAlignment="1">
      <alignment horizontal="center" vertical="top"/>
    </xf>
    <xf numFmtId="4" fontId="1" fillId="0" borderId="10" xfId="0" applyNumberFormat="1" applyFont="1" applyFill="1" applyBorder="1" applyAlignment="1">
      <alignment horizontal="center" wrapText="1"/>
    </xf>
    <xf numFmtId="16" fontId="9" fillId="0" borderId="13" xfId="0" applyNumberFormat="1" applyFont="1" applyFill="1" applyBorder="1" applyAlignment="1">
      <alignment horizontal="right" vertical="top" wrapText="1"/>
    </xf>
    <xf numFmtId="0" fontId="9" fillId="0" borderId="54" xfId="0" applyFont="1" applyFill="1" applyBorder="1" applyAlignment="1">
      <alignment horizontal="right" vertical="top" wrapText="1"/>
    </xf>
    <xf numFmtId="49" fontId="4" fillId="0" borderId="54" xfId="0" applyNumberFormat="1" applyFont="1" applyBorder="1" applyAlignment="1">
      <alignment horizontal="center" vertical="top"/>
    </xf>
    <xf numFmtId="0" fontId="6" fillId="0" borderId="54" xfId="0" applyNumberFormat="1" applyFont="1" applyBorder="1" applyAlignment="1">
      <alignment horizontal="left" vertical="top" wrapText="1"/>
    </xf>
    <xf numFmtId="0" fontId="1" fillId="0" borderId="54" xfId="0" applyFont="1" applyFill="1" applyBorder="1" applyAlignment="1">
      <alignment horizontal="center" wrapText="1"/>
    </xf>
    <xf numFmtId="0" fontId="1" fillId="0" borderId="54" xfId="0" applyFont="1" applyFill="1" applyBorder="1" applyAlignment="1">
      <alignment horizontal="right" wrapText="1"/>
    </xf>
    <xf numFmtId="4" fontId="1" fillId="0" borderId="54" xfId="0" applyNumberFormat="1" applyFont="1" applyBorder="1" applyAlignment="1">
      <alignment horizontal="center" wrapText="1"/>
    </xf>
    <xf numFmtId="4" fontId="1" fillId="0" borderId="14" xfId="0" applyNumberFormat="1" applyFont="1" applyFill="1" applyBorder="1" applyAlignment="1"/>
    <xf numFmtId="0" fontId="40" fillId="0" borderId="54" xfId="0" applyFont="1" applyBorder="1" applyAlignment="1">
      <alignment vertical="top" wrapText="1"/>
    </xf>
    <xf numFmtId="16" fontId="9" fillId="0" borderId="55" xfId="0" applyNumberFormat="1" applyFont="1" applyFill="1" applyBorder="1" applyAlignment="1">
      <alignment horizontal="right" vertical="top" wrapText="1"/>
    </xf>
    <xf numFmtId="0" fontId="9" fillId="0" borderId="56" xfId="0" applyFont="1" applyFill="1" applyBorder="1" applyAlignment="1">
      <alignment horizontal="right" vertical="top" wrapText="1"/>
    </xf>
    <xf numFmtId="49" fontId="4" fillId="0" borderId="56" xfId="0" applyNumberFormat="1" applyFont="1" applyBorder="1" applyAlignment="1">
      <alignment horizontal="center" vertical="top"/>
    </xf>
    <xf numFmtId="0" fontId="40" fillId="0" borderId="56" xfId="0" applyFont="1" applyBorder="1" applyAlignment="1">
      <alignment vertical="top" wrapText="1"/>
    </xf>
    <xf numFmtId="0" fontId="1" fillId="0" borderId="56" xfId="0" applyFont="1" applyFill="1" applyBorder="1" applyAlignment="1">
      <alignment horizontal="center" wrapText="1"/>
    </xf>
    <xf numFmtId="0" fontId="1" fillId="0" borderId="56" xfId="0" applyFont="1" applyFill="1" applyBorder="1" applyAlignment="1">
      <alignment horizontal="right" wrapText="1"/>
    </xf>
    <xf numFmtId="4" fontId="1" fillId="0" borderId="56" xfId="0" applyNumberFormat="1" applyFont="1" applyBorder="1" applyAlignment="1">
      <alignment horizontal="center" wrapText="1"/>
    </xf>
    <xf numFmtId="4" fontId="1" fillId="0" borderId="57" xfId="0" applyNumberFormat="1" applyFont="1" applyFill="1" applyBorder="1" applyAlignment="1"/>
    <xf numFmtId="49" fontId="6" fillId="0" borderId="13" xfId="0" applyNumberFormat="1" applyFont="1" applyFill="1" applyBorder="1" applyAlignment="1">
      <alignment horizontal="left" vertical="top" wrapText="1"/>
    </xf>
    <xf numFmtId="0" fontId="6" fillId="0" borderId="10" xfId="0" applyNumberFormat="1" applyFont="1" applyFill="1" applyBorder="1" applyAlignment="1">
      <alignment horizontal="left" vertical="top" wrapText="1"/>
    </xf>
    <xf numFmtId="0" fontId="4" fillId="19" borderId="0" xfId="0" applyFont="1" applyFill="1" applyBorder="1" applyAlignment="1">
      <alignment horizontal="right" vertical="top"/>
    </xf>
    <xf numFmtId="49" fontId="4" fillId="19" borderId="0" xfId="0" applyNumberFormat="1" applyFont="1" applyFill="1" applyBorder="1" applyAlignment="1">
      <alignment horizontal="center" vertical="top"/>
    </xf>
    <xf numFmtId="49" fontId="4" fillId="19" borderId="0" xfId="0" applyNumberFormat="1" applyFont="1" applyFill="1" applyBorder="1" applyAlignment="1">
      <alignment horizontal="left" vertical="top" wrapText="1"/>
    </xf>
    <xf numFmtId="4" fontId="4" fillId="19" borderId="0" xfId="0" applyNumberFormat="1" applyFont="1" applyFill="1" applyBorder="1" applyAlignment="1">
      <alignment horizontal="right" vertical="top" wrapText="1"/>
    </xf>
    <xf numFmtId="4" fontId="4" fillId="19" borderId="0" xfId="0" applyNumberFormat="1" applyFont="1" applyFill="1" applyBorder="1" applyAlignment="1">
      <alignment vertical="top" wrapText="1"/>
    </xf>
    <xf numFmtId="0" fontId="4" fillId="19" borderId="0" xfId="0" applyFont="1" applyFill="1" applyBorder="1" applyAlignment="1">
      <alignment vertical="top"/>
    </xf>
    <xf numFmtId="49" fontId="4" fillId="19" borderId="12" xfId="0" applyNumberFormat="1" applyFont="1" applyFill="1" applyBorder="1" applyAlignment="1">
      <alignment horizontal="left" vertical="top" wrapText="1"/>
    </xf>
    <xf numFmtId="4" fontId="4" fillId="19" borderId="12" xfId="0" applyNumberFormat="1" applyFont="1" applyFill="1" applyBorder="1" applyAlignment="1">
      <alignment horizontal="right" vertical="top" wrapText="1"/>
    </xf>
    <xf numFmtId="4" fontId="4" fillId="19" borderId="12" xfId="0" applyNumberFormat="1" applyFont="1" applyFill="1" applyBorder="1" applyAlignment="1">
      <alignment vertical="top" wrapText="1"/>
    </xf>
    <xf numFmtId="0" fontId="4" fillId="0" borderId="41" xfId="0" applyFont="1" applyBorder="1" applyAlignment="1">
      <alignment horizontal="left" wrapText="1"/>
    </xf>
    <xf numFmtId="49" fontId="4" fillId="20" borderId="0" xfId="0" applyNumberFormat="1" applyFont="1" applyFill="1" applyBorder="1" applyAlignment="1">
      <alignment horizontal="left" vertical="top" wrapText="1"/>
    </xf>
    <xf numFmtId="4" fontId="4" fillId="20" borderId="0" xfId="0" applyNumberFormat="1" applyFont="1" applyFill="1" applyBorder="1" applyAlignment="1">
      <alignment horizontal="right" vertical="top" wrapText="1"/>
    </xf>
    <xf numFmtId="4" fontId="4" fillId="20" borderId="0" xfId="0" applyNumberFormat="1" applyFont="1" applyFill="1" applyBorder="1" applyAlignment="1">
      <alignment vertical="top" wrapText="1"/>
    </xf>
    <xf numFmtId="0" fontId="41" fillId="0" borderId="0" xfId="0" applyFont="1" applyBorder="1" applyAlignment="1">
      <alignment vertical="top"/>
    </xf>
    <xf numFmtId="49" fontId="16" fillId="19" borderId="0" xfId="0" applyNumberFormat="1" applyFont="1" applyFill="1" applyBorder="1" applyAlignment="1">
      <alignment horizontal="center" vertical="top"/>
    </xf>
    <xf numFmtId="49" fontId="42" fillId="20" borderId="12" xfId="0" applyNumberFormat="1" applyFont="1" applyFill="1" applyBorder="1" applyAlignment="1">
      <alignment horizontal="left" vertical="top" wrapText="1"/>
    </xf>
    <xf numFmtId="4" fontId="42" fillId="20" borderId="12" xfId="0" applyNumberFormat="1" applyFont="1" applyFill="1" applyBorder="1" applyAlignment="1">
      <alignment horizontal="right" vertical="top" wrapText="1"/>
    </xf>
    <xf numFmtId="4" fontId="42" fillId="20" borderId="12" xfId="0" applyNumberFormat="1" applyFont="1" applyFill="1" applyBorder="1" applyAlignment="1">
      <alignment vertical="top" wrapText="1"/>
    </xf>
    <xf numFmtId="49" fontId="4" fillId="20" borderId="12" xfId="0" applyNumberFormat="1" applyFont="1" applyFill="1" applyBorder="1" applyAlignment="1">
      <alignment horizontal="left" vertical="top" wrapText="1"/>
    </xf>
    <xf numFmtId="0" fontId="1" fillId="20" borderId="12" xfId="0" applyFont="1" applyFill="1" applyBorder="1" applyAlignment="1">
      <alignment horizontal="center" vertical="top" wrapText="1"/>
    </xf>
    <xf numFmtId="4" fontId="1" fillId="20" borderId="12" xfId="0" applyNumberFormat="1" applyFont="1" applyFill="1" applyBorder="1" applyAlignment="1">
      <alignment horizontal="center" vertical="top" wrapText="1"/>
    </xf>
    <xf numFmtId="4" fontId="1" fillId="20" borderId="12" xfId="0" applyNumberFormat="1" applyFont="1" applyFill="1" applyBorder="1" applyAlignment="1">
      <alignment vertical="top"/>
    </xf>
    <xf numFmtId="0" fontId="12" fillId="19" borderId="0" xfId="0" applyFont="1" applyFill="1" applyBorder="1" applyAlignment="1">
      <alignment horizontal="right" vertical="top" wrapText="1"/>
    </xf>
    <xf numFmtId="0" fontId="12" fillId="20" borderId="0" xfId="0" applyFont="1" applyFill="1" applyBorder="1" applyAlignment="1">
      <alignment horizontal="center" vertical="top" wrapText="1"/>
    </xf>
    <xf numFmtId="4" fontId="12" fillId="20" borderId="0" xfId="0" applyNumberFormat="1" applyFont="1" applyFill="1" applyBorder="1" applyAlignment="1">
      <alignment horizontal="center" vertical="top" wrapText="1"/>
    </xf>
    <xf numFmtId="4" fontId="12" fillId="20" borderId="0" xfId="0" applyNumberFormat="1" applyFont="1" applyFill="1" applyBorder="1" applyAlignment="1">
      <alignment vertical="top"/>
    </xf>
    <xf numFmtId="49" fontId="16" fillId="0" borderId="0" xfId="0" applyNumberFormat="1" applyFont="1" applyBorder="1" applyAlignment="1">
      <alignment horizontal="center" vertical="top"/>
    </xf>
    <xf numFmtId="4" fontId="14" fillId="0" borderId="53" xfId="38" applyNumberFormat="1" applyBorder="1" applyAlignment="1">
      <alignment horizontal="center" vertical="center"/>
    </xf>
    <xf numFmtId="4" fontId="14" fillId="0" borderId="18" xfId="38" applyNumberFormat="1" applyBorder="1" applyAlignment="1">
      <alignment horizontal="center" vertical="center"/>
    </xf>
    <xf numFmtId="4" fontId="14" fillId="0" borderId="25" xfId="38" applyNumberFormat="1" applyFont="1" applyBorder="1" applyAlignment="1">
      <alignment horizontal="center" vertical="center"/>
    </xf>
    <xf numFmtId="4" fontId="14" fillId="0" borderId="21" xfId="38" applyNumberFormat="1" applyFont="1" applyBorder="1" applyAlignment="1">
      <alignment horizontal="center" vertical="center"/>
    </xf>
    <xf numFmtId="4" fontId="14" fillId="0" borderId="35" xfId="38" applyNumberFormat="1" applyFont="1" applyBorder="1" applyAlignment="1">
      <alignment horizontal="center" vertical="center"/>
    </xf>
    <xf numFmtId="4" fontId="14" fillId="0" borderId="36" xfId="38" applyNumberFormat="1" applyFont="1" applyBorder="1" applyAlignment="1">
      <alignment horizontal="center" vertical="center"/>
    </xf>
    <xf numFmtId="3" fontId="14" fillId="0" borderId="21" xfId="38" applyNumberFormat="1" applyBorder="1" applyAlignment="1">
      <alignment horizontal="center" vertical="center"/>
    </xf>
    <xf numFmtId="3" fontId="14" fillId="0" borderId="36" xfId="38" applyNumberFormat="1" applyBorder="1" applyAlignment="1">
      <alignment horizontal="center" vertical="center"/>
    </xf>
    <xf numFmtId="4" fontId="14" fillId="0" borderId="21" xfId="38" applyNumberFormat="1" applyBorder="1" applyAlignment="1">
      <alignment horizontal="center" vertical="center"/>
    </xf>
    <xf numFmtId="4" fontId="14" fillId="0" borderId="36" xfId="38" applyNumberFormat="1" applyBorder="1" applyAlignment="1">
      <alignment horizontal="center" vertical="center"/>
    </xf>
    <xf numFmtId="4" fontId="14" fillId="0" borderId="22" xfId="38" applyNumberFormat="1" applyBorder="1" applyAlignment="1">
      <alignment horizontal="center" vertical="center"/>
    </xf>
    <xf numFmtId="4" fontId="14" fillId="0" borderId="24" xfId="38" applyNumberFormat="1" applyBorder="1" applyAlignment="1">
      <alignment horizontal="center" vertical="center"/>
    </xf>
    <xf numFmtId="4" fontId="14" fillId="0" borderId="51" xfId="38" applyNumberFormat="1" applyBorder="1" applyAlignment="1">
      <alignment horizontal="center" vertical="center"/>
    </xf>
    <xf numFmtId="4" fontId="14" fillId="0" borderId="52" xfId="38" applyNumberFormat="1" applyBorder="1" applyAlignment="1">
      <alignment horizontal="center" vertical="center"/>
    </xf>
    <xf numFmtId="4" fontId="14" fillId="0" borderId="34" xfId="38" applyNumberFormat="1" applyBorder="1" applyAlignment="1">
      <alignment horizontal="center" vertical="center"/>
    </xf>
    <xf numFmtId="4" fontId="14" fillId="0" borderId="53" xfId="38" applyNumberFormat="1" applyFont="1" applyBorder="1" applyAlignment="1">
      <alignment horizontal="center" vertical="center"/>
    </xf>
    <xf numFmtId="4" fontId="14" fillId="0" borderId="18" xfId="38" applyNumberFormat="1" applyFont="1" applyBorder="1" applyAlignment="1">
      <alignment horizontal="center" vertical="center"/>
    </xf>
    <xf numFmtId="3" fontId="14" fillId="0" borderId="53" xfId="38" applyNumberFormat="1" applyBorder="1" applyAlignment="1">
      <alignment horizontal="center" vertical="center"/>
    </xf>
    <xf numFmtId="3" fontId="14" fillId="0" borderId="18" xfId="38" applyNumberFormat="1" applyBorder="1" applyAlignment="1">
      <alignment horizontal="center" vertical="center"/>
    </xf>
    <xf numFmtId="0" fontId="14" fillId="0" borderId="25" xfId="38" applyBorder="1" applyAlignment="1">
      <alignment horizontal="center" vertical="center"/>
    </xf>
    <xf numFmtId="164" fontId="14" fillId="0" borderId="21" xfId="38" applyNumberFormat="1" applyBorder="1" applyAlignment="1">
      <alignment horizontal="center" vertical="center"/>
    </xf>
    <xf numFmtId="2" fontId="14" fillId="0" borderId="22" xfId="38" applyNumberFormat="1" applyBorder="1" applyAlignment="1">
      <alignment horizontal="center" vertical="center"/>
    </xf>
    <xf numFmtId="0" fontId="14" fillId="0" borderId="22" xfId="38" applyBorder="1" applyAlignment="1">
      <alignment horizontal="center" vertical="center"/>
    </xf>
    <xf numFmtId="4" fontId="14" fillId="0" borderId="23" xfId="38" applyNumberFormat="1" applyBorder="1" applyAlignment="1">
      <alignment horizontal="center" vertical="center"/>
    </xf>
    <xf numFmtId="4" fontId="14" fillId="0" borderId="26" xfId="38" applyNumberFormat="1" applyBorder="1" applyAlignment="1">
      <alignment horizontal="center" vertical="center"/>
    </xf>
    <xf numFmtId="0" fontId="14" fillId="0" borderId="21" xfId="38" applyFont="1" applyBorder="1" applyAlignment="1">
      <alignment horizontal="center" vertical="center"/>
    </xf>
    <xf numFmtId="0" fontId="14" fillId="0" borderId="22" xfId="38" applyFont="1" applyBorder="1" applyAlignment="1">
      <alignment horizontal="center" vertical="center"/>
    </xf>
    <xf numFmtId="4" fontId="14" fillId="0" borderId="23" xfId="38" applyNumberFormat="1" applyFont="1" applyBorder="1" applyAlignment="1">
      <alignment horizontal="center" vertical="center"/>
    </xf>
    <xf numFmtId="4" fontId="14" fillId="0" borderId="22" xfId="38" applyNumberFormat="1" applyFont="1" applyBorder="1" applyAlignment="1">
      <alignment horizontal="center" vertical="center"/>
    </xf>
    <xf numFmtId="0" fontId="14" fillId="0" borderId="43" xfId="38" applyFont="1" applyBorder="1" applyAlignment="1">
      <alignment horizontal="center" vertical="center"/>
    </xf>
    <xf numFmtId="0" fontId="14" fillId="0" borderId="44" xfId="38" applyFont="1" applyBorder="1" applyAlignment="1">
      <alignment horizontal="center" vertical="center"/>
    </xf>
    <xf numFmtId="0" fontId="14" fillId="0" borderId="45" xfId="38" applyFont="1" applyBorder="1" applyAlignment="1">
      <alignment horizontal="center" vertical="center"/>
    </xf>
    <xf numFmtId="0" fontId="14" fillId="0" borderId="25" xfId="38" applyFont="1" applyBorder="1" applyAlignment="1">
      <alignment horizontal="center" vertical="center"/>
    </xf>
    <xf numFmtId="0" fontId="14" fillId="0" borderId="46" xfId="38" applyFont="1" applyBorder="1" applyAlignment="1">
      <alignment horizontal="center" vertical="center"/>
    </xf>
    <xf numFmtId="0" fontId="14" fillId="0" borderId="23" xfId="38" applyFont="1" applyBorder="1" applyAlignment="1">
      <alignment horizontal="center" vertical="center"/>
    </xf>
    <xf numFmtId="0" fontId="14" fillId="0" borderId="47" xfId="38" applyFont="1" applyBorder="1" applyAlignment="1">
      <alignment horizontal="center" vertical="center"/>
    </xf>
    <xf numFmtId="0" fontId="14" fillId="0" borderId="34" xfId="38" applyFont="1" applyBorder="1" applyAlignment="1">
      <alignment horizontal="center" vertical="center"/>
    </xf>
    <xf numFmtId="0" fontId="14" fillId="0" borderId="44" xfId="38" applyBorder="1" applyAlignment="1">
      <alignment horizontal="center" vertical="center"/>
    </xf>
    <xf numFmtId="0" fontId="14" fillId="0" borderId="45" xfId="38" applyBorder="1" applyAlignment="1">
      <alignment horizontal="center" vertical="center"/>
    </xf>
    <xf numFmtId="0" fontId="14" fillId="0" borderId="48" xfId="38" applyFont="1" applyBorder="1" applyAlignment="1">
      <alignment horizontal="center" vertical="center"/>
    </xf>
    <xf numFmtId="0" fontId="14" fillId="0" borderId="49" xfId="38" applyFont="1" applyBorder="1" applyAlignment="1">
      <alignment horizontal="center" vertical="center"/>
    </xf>
    <xf numFmtId="0" fontId="14" fillId="0" borderId="50" xfId="38" applyFont="1" applyBorder="1" applyAlignment="1">
      <alignment horizontal="center" vertical="center"/>
    </xf>
    <xf numFmtId="0" fontId="14" fillId="0" borderId="24" xfId="38" applyFont="1" applyBorder="1" applyAlignment="1">
      <alignment horizontal="center" vertical="center" wrapText="1"/>
    </xf>
    <xf numFmtId="4" fontId="5" fillId="0" borderId="18" xfId="38" applyNumberFormat="1" applyFont="1" applyBorder="1" applyAlignment="1">
      <alignment horizontal="center" vertical="center"/>
    </xf>
    <xf numFmtId="4" fontId="5" fillId="0" borderId="0" xfId="38" applyNumberFormat="1" applyFont="1" applyAlignment="1">
      <alignment horizontal="center" vertical="center"/>
    </xf>
    <xf numFmtId="4" fontId="14" fillId="0" borderId="18" xfId="38" applyNumberFormat="1" applyBorder="1" applyAlignment="1">
      <alignment horizontal="left" vertical="center"/>
    </xf>
    <xf numFmtId="4" fontId="14" fillId="0" borderId="0" xfId="38" applyNumberFormat="1" applyAlignment="1">
      <alignment horizontal="left" vertical="center"/>
    </xf>
  </cellXfs>
  <cellStyles count="45">
    <cellStyle name="20% - Isticanje1" xfId="1" xr:uid="{00000000-0005-0000-0000-000000000000}"/>
    <cellStyle name="20% - Isticanje2" xfId="2" xr:uid="{00000000-0005-0000-0000-000001000000}"/>
    <cellStyle name="20% - Isticanje3" xfId="3" xr:uid="{00000000-0005-0000-0000-000002000000}"/>
    <cellStyle name="20% - Isticanje4" xfId="4" xr:uid="{00000000-0005-0000-0000-000003000000}"/>
    <cellStyle name="20% - Isticanje5" xfId="5" xr:uid="{00000000-0005-0000-0000-000004000000}"/>
    <cellStyle name="20% - Isticanje6" xfId="6" xr:uid="{00000000-0005-0000-0000-000005000000}"/>
    <cellStyle name="40% - Isticanje2" xfId="7" xr:uid="{00000000-0005-0000-0000-000006000000}"/>
    <cellStyle name="40% - Isticanje3" xfId="8" xr:uid="{00000000-0005-0000-0000-000007000000}"/>
    <cellStyle name="40% - Isticanje4" xfId="9" xr:uid="{00000000-0005-0000-0000-000008000000}"/>
    <cellStyle name="40% - Isticanje5" xfId="10" xr:uid="{00000000-0005-0000-0000-000009000000}"/>
    <cellStyle name="40% - Isticanje6" xfId="11" xr:uid="{00000000-0005-0000-0000-00000A000000}"/>
    <cellStyle name="40% - Naglasak1" xfId="12" xr:uid="{00000000-0005-0000-0000-00000B000000}"/>
    <cellStyle name="60% - Isticanje1" xfId="13" xr:uid="{00000000-0005-0000-0000-00000C000000}"/>
    <cellStyle name="60% - Isticanje2" xfId="14" xr:uid="{00000000-0005-0000-0000-00000D000000}"/>
    <cellStyle name="60% - Isticanje3" xfId="15" xr:uid="{00000000-0005-0000-0000-00000E000000}"/>
    <cellStyle name="60% - Isticanje4" xfId="16" xr:uid="{00000000-0005-0000-0000-00000F000000}"/>
    <cellStyle name="60% - Isticanje5" xfId="17" xr:uid="{00000000-0005-0000-0000-000010000000}"/>
    <cellStyle name="60% - Isticanje6" xfId="18" xr:uid="{00000000-0005-0000-0000-000011000000}"/>
    <cellStyle name="b - kolona_Troškovnik 1" xfId="19" xr:uid="{00000000-0005-0000-0000-000012000000}"/>
    <cellStyle name="Bilješka" xfId="20" xr:uid="{00000000-0005-0000-0000-000013000000}"/>
    <cellStyle name="Dobro" xfId="21" xr:uid="{00000000-0005-0000-0000-000014000000}"/>
    <cellStyle name="Isticanje1" xfId="22" xr:uid="{00000000-0005-0000-0000-000015000000}"/>
    <cellStyle name="Isticanje2" xfId="23" xr:uid="{00000000-0005-0000-0000-000016000000}"/>
    <cellStyle name="Isticanje3" xfId="24" xr:uid="{00000000-0005-0000-0000-000017000000}"/>
    <cellStyle name="Isticanje4" xfId="25" xr:uid="{00000000-0005-0000-0000-000018000000}"/>
    <cellStyle name="Isticanje5" xfId="26" xr:uid="{00000000-0005-0000-0000-000019000000}"/>
    <cellStyle name="Isticanje6" xfId="27" xr:uid="{00000000-0005-0000-0000-00001A000000}"/>
    <cellStyle name="Izlaz" xfId="28" xr:uid="{00000000-0005-0000-0000-00001B000000}"/>
    <cellStyle name="Izračun" xfId="29" xr:uid="{00000000-0005-0000-0000-00001C000000}"/>
    <cellStyle name="Loše" xfId="30" xr:uid="{00000000-0005-0000-0000-00001D000000}"/>
    <cellStyle name="Naslov 1" xfId="31" xr:uid="{00000000-0005-0000-0000-00001E000000}"/>
    <cellStyle name="Naslov 1 1" xfId="32" xr:uid="{00000000-0005-0000-0000-00001F000000}"/>
    <cellStyle name="Naslov 2" xfId="33" xr:uid="{00000000-0005-0000-0000-000020000000}"/>
    <cellStyle name="Naslov 3" xfId="34" xr:uid="{00000000-0005-0000-0000-000021000000}"/>
    <cellStyle name="Naslov 4" xfId="35" xr:uid="{00000000-0005-0000-0000-000022000000}"/>
    <cellStyle name="Neutralno" xfId="36" xr:uid="{00000000-0005-0000-0000-000023000000}"/>
    <cellStyle name="Normal 2" xfId="37" xr:uid="{00000000-0005-0000-0000-000025000000}"/>
    <cellStyle name="Normal 3" xfId="38" xr:uid="{00000000-0005-0000-0000-000026000000}"/>
    <cellStyle name="Normalno" xfId="0" builtinId="0"/>
    <cellStyle name="Povezana ćelija" xfId="39" xr:uid="{00000000-0005-0000-0000-000027000000}"/>
    <cellStyle name="Provjera ćelije" xfId="40" xr:uid="{00000000-0005-0000-0000-000028000000}"/>
    <cellStyle name="Tekst objašnjenja" xfId="41" xr:uid="{00000000-0005-0000-0000-000029000000}"/>
    <cellStyle name="Tekst upozorenja" xfId="42" xr:uid="{00000000-0005-0000-0000-00002A000000}"/>
    <cellStyle name="Ukupni zbroj" xfId="43" xr:uid="{00000000-0005-0000-0000-00002B000000}"/>
    <cellStyle name="Unos"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F30"/>
  <sheetViews>
    <sheetView topLeftCell="A4" workbookViewId="0">
      <selection sqref="A1:XFD7"/>
    </sheetView>
  </sheetViews>
  <sheetFormatPr defaultRowHeight="14.25"/>
  <cols>
    <col min="1" max="1" width="12.625" customWidth="1"/>
  </cols>
  <sheetData>
    <row r="8" spans="1:6" ht="20.25">
      <c r="A8" s="104"/>
      <c r="C8" s="114" t="s">
        <v>61</v>
      </c>
      <c r="D8" s="114"/>
      <c r="E8" s="114"/>
      <c r="F8" s="108"/>
    </row>
    <row r="9" spans="1:6" ht="15">
      <c r="A9" s="104"/>
      <c r="B9" s="105"/>
      <c r="C9" s="106"/>
      <c r="D9" s="107"/>
      <c r="E9" s="111"/>
      <c r="F9" s="108"/>
    </row>
    <row r="10" spans="1:6" ht="15">
      <c r="A10" s="104"/>
      <c r="B10" s="105"/>
      <c r="C10" s="106"/>
      <c r="D10" s="107"/>
      <c r="E10" s="111"/>
      <c r="F10" s="108"/>
    </row>
    <row r="11" spans="1:6" ht="15">
      <c r="A11" s="104"/>
      <c r="B11" s="105"/>
      <c r="C11" s="106"/>
      <c r="D11" s="107"/>
      <c r="E11" s="111"/>
      <c r="F11" s="108"/>
    </row>
    <row r="12" spans="1:6" ht="15">
      <c r="A12" s="104"/>
      <c r="B12" s="105"/>
      <c r="C12" s="106"/>
      <c r="D12" s="107"/>
      <c r="E12" s="111"/>
      <c r="F12" s="108"/>
    </row>
    <row r="13" spans="1:6" ht="15">
      <c r="A13" s="104"/>
      <c r="B13" s="105"/>
      <c r="C13" s="106"/>
      <c r="D13" s="107"/>
      <c r="E13" s="111"/>
      <c r="F13" s="108"/>
    </row>
    <row r="14" spans="1:6" ht="15">
      <c r="A14" s="104"/>
      <c r="B14" s="105"/>
      <c r="C14" s="106"/>
      <c r="D14" s="107"/>
      <c r="E14" s="111"/>
      <c r="F14" s="108"/>
    </row>
    <row r="15" spans="1:6" ht="15">
      <c r="A15" s="104"/>
      <c r="B15" s="105"/>
      <c r="C15" s="106"/>
      <c r="D15" s="107"/>
      <c r="E15" s="111"/>
      <c r="F15" s="108"/>
    </row>
    <row r="16" spans="1:6" ht="15">
      <c r="A16" s="104"/>
      <c r="B16" s="105"/>
      <c r="C16" s="106"/>
      <c r="D16" s="107"/>
      <c r="E16" s="111"/>
      <c r="F16" s="108"/>
    </row>
    <row r="17" spans="1:6" ht="15">
      <c r="A17" s="104"/>
      <c r="B17" s="105"/>
      <c r="C17" s="106"/>
      <c r="D17" s="107"/>
      <c r="E17" s="111"/>
      <c r="F17" s="108"/>
    </row>
    <row r="18" spans="1:6" ht="15">
      <c r="A18" s="104"/>
      <c r="B18" s="105"/>
      <c r="C18" s="106"/>
      <c r="D18" s="107"/>
      <c r="E18" s="111"/>
      <c r="F18" s="108"/>
    </row>
    <row r="19" spans="1:6" ht="15">
      <c r="A19" s="104"/>
      <c r="B19" s="105"/>
      <c r="C19" s="106"/>
      <c r="D19" s="107"/>
      <c r="E19" s="111"/>
      <c r="F19" s="108"/>
    </row>
    <row r="20" spans="1:6" ht="15">
      <c r="A20" s="104"/>
      <c r="B20" s="105"/>
      <c r="C20" s="106"/>
      <c r="D20" s="107"/>
      <c r="E20" s="111"/>
      <c r="F20" s="108"/>
    </row>
    <row r="21" spans="1:6" ht="15">
      <c r="A21" s="104"/>
      <c r="B21" s="105"/>
      <c r="C21" s="106"/>
      <c r="D21" s="107"/>
      <c r="E21" s="111"/>
      <c r="F21" s="108"/>
    </row>
    <row r="22" spans="1:6" ht="15">
      <c r="A22" s="104"/>
      <c r="B22" s="105"/>
      <c r="C22" s="106"/>
      <c r="D22" s="107"/>
      <c r="E22" s="111"/>
      <c r="F22" s="108"/>
    </row>
    <row r="23" spans="1:6" ht="15">
      <c r="A23" s="104"/>
      <c r="B23" s="105"/>
      <c r="C23" s="106"/>
      <c r="D23" s="107"/>
      <c r="E23" s="111"/>
      <c r="F23" s="108"/>
    </row>
    <row r="24" spans="1:6" ht="15">
      <c r="A24" s="104"/>
      <c r="B24" s="105"/>
      <c r="C24" s="106"/>
      <c r="D24" s="107"/>
      <c r="E24" s="111"/>
      <c r="F24" s="108"/>
    </row>
    <row r="25" spans="1:6" ht="15">
      <c r="A25" s="104"/>
      <c r="B25" s="105"/>
      <c r="C25" s="106"/>
      <c r="D25" s="107"/>
      <c r="E25" s="111"/>
      <c r="F25" s="108"/>
    </row>
    <row r="26" spans="1:6" ht="15">
      <c r="A26" s="104"/>
      <c r="B26" s="105"/>
      <c r="C26" s="106"/>
      <c r="D26" s="107"/>
      <c r="E26" s="111"/>
      <c r="F26" s="108"/>
    </row>
    <row r="27" spans="1:6">
      <c r="A27" s="109" t="s">
        <v>106</v>
      </c>
      <c r="B27" s="109" t="s">
        <v>150</v>
      </c>
      <c r="C27" s="109"/>
      <c r="D27" s="112"/>
      <c r="E27" s="113"/>
      <c r="F27" s="109"/>
    </row>
    <row r="28" spans="1:6" ht="15">
      <c r="A28" s="109"/>
      <c r="B28" s="105"/>
      <c r="C28" s="106"/>
      <c r="D28" s="107"/>
      <c r="E28" s="111"/>
      <c r="F28" s="108"/>
    </row>
    <row r="29" spans="1:6">
      <c r="A29" s="109" t="s">
        <v>107</v>
      </c>
      <c r="B29" s="109" t="s">
        <v>108</v>
      </c>
      <c r="C29" s="109"/>
      <c r="D29" s="112"/>
      <c r="E29" s="113"/>
      <c r="F29" s="109"/>
    </row>
    <row r="30" spans="1:6">
      <c r="A30" s="109"/>
      <c r="B30" s="109"/>
      <c r="C30" s="109"/>
      <c r="D30" s="112"/>
      <c r="E30" s="113"/>
      <c r="F30" s="110"/>
    </row>
  </sheetData>
  <phoneticPr fontId="19" type="noConversion"/>
  <pageMargins left="1.1399999999999999" right="0.7" top="0.75" bottom="0.75" header="0.3" footer="0.3"/>
  <pageSetup paperSize="9"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1"/>
  <sheetViews>
    <sheetView tabSelected="1" view="pageBreakPreview" workbookViewId="0">
      <pane ySplit="3" topLeftCell="A22" activePane="bottomLeft" state="frozenSplit"/>
      <selection pane="bottomLeft" activeCell="L19" sqref="L19"/>
    </sheetView>
  </sheetViews>
  <sheetFormatPr defaultRowHeight="13.5"/>
  <cols>
    <col min="1" max="1" width="9" style="14"/>
    <col min="2" max="2" width="0" style="14" hidden="1" customWidth="1"/>
    <col min="3" max="3" width="9" style="4"/>
    <col min="4" max="4" width="39.125" style="15" customWidth="1"/>
    <col min="5" max="5" width="6.625" style="14" customWidth="1"/>
    <col min="6" max="6" width="6.875" style="14" bestFit="1" customWidth="1"/>
    <col min="7" max="7" width="7.125" style="16" bestFit="1" customWidth="1"/>
    <col min="8" max="8" width="8.875" style="58" bestFit="1" customWidth="1"/>
    <col min="9" max="16384" width="9" style="7"/>
  </cols>
  <sheetData>
    <row r="1" spans="1:8" ht="15">
      <c r="B1" s="176"/>
      <c r="C1" s="176"/>
      <c r="D1" s="175" t="s">
        <v>0</v>
      </c>
      <c r="E1" s="176"/>
      <c r="F1" s="176"/>
      <c r="G1" s="176"/>
      <c r="H1" s="176"/>
    </row>
    <row r="2" spans="1:8" ht="27.75" customHeight="1">
      <c r="A2" s="177" t="s">
        <v>1</v>
      </c>
      <c r="B2" s="178"/>
      <c r="C2" s="178"/>
      <c r="D2" s="233" t="s">
        <v>151</v>
      </c>
      <c r="E2" s="179"/>
      <c r="F2" s="179"/>
      <c r="G2" s="179"/>
      <c r="H2" s="179"/>
    </row>
    <row r="3" spans="1:8" ht="27">
      <c r="A3" s="45" t="s">
        <v>2</v>
      </c>
      <c r="B3" s="46" t="s">
        <v>3</v>
      </c>
      <c r="C3" s="1" t="s">
        <v>4</v>
      </c>
      <c r="D3" s="103" t="s">
        <v>5</v>
      </c>
      <c r="E3" s="2" t="s">
        <v>35</v>
      </c>
      <c r="F3" s="2" t="s">
        <v>6</v>
      </c>
      <c r="G3" s="3" t="s">
        <v>7</v>
      </c>
      <c r="H3" s="47" t="s">
        <v>8</v>
      </c>
    </row>
    <row r="4" spans="1:8" ht="251.25" customHeight="1">
      <c r="A4" s="45"/>
      <c r="B4" s="46"/>
      <c r="C4" s="1"/>
      <c r="D4" s="116" t="s">
        <v>92</v>
      </c>
      <c r="E4" s="2"/>
      <c r="F4" s="2"/>
      <c r="G4" s="3"/>
      <c r="H4" s="47"/>
    </row>
    <row r="5" spans="1:8">
      <c r="A5" s="45"/>
      <c r="B5" s="46"/>
      <c r="C5" s="1"/>
      <c r="D5" s="103"/>
      <c r="E5" s="2"/>
      <c r="F5" s="2"/>
      <c r="G5" s="3"/>
      <c r="H5" s="47"/>
    </row>
    <row r="6" spans="1:8" s="8" customFormat="1" ht="12.75" customHeight="1">
      <c r="A6" s="59" t="s">
        <v>47</v>
      </c>
      <c r="B6" s="32"/>
      <c r="C6" s="33"/>
      <c r="D6" s="172" t="s">
        <v>57</v>
      </c>
      <c r="E6" s="34"/>
      <c r="F6" s="34"/>
      <c r="G6" s="88"/>
      <c r="H6" s="48"/>
    </row>
    <row r="7" spans="1:8" s="8" customFormat="1" ht="136.5" customHeight="1">
      <c r="A7" s="28" t="s">
        <v>13</v>
      </c>
      <c r="B7" s="28"/>
      <c r="C7" s="9"/>
      <c r="D7" s="173" t="s">
        <v>64</v>
      </c>
      <c r="E7" s="29" t="s">
        <v>109</v>
      </c>
      <c r="F7" s="30">
        <v>1</v>
      </c>
      <c r="G7" s="89"/>
      <c r="H7" s="49">
        <f>F7*G7</f>
        <v>0</v>
      </c>
    </row>
    <row r="8" spans="1:8" s="8" customFormat="1" ht="102.75" customHeight="1">
      <c r="A8" s="28" t="s">
        <v>14</v>
      </c>
      <c r="B8" s="28"/>
      <c r="C8" s="9"/>
      <c r="D8" s="173" t="s">
        <v>93</v>
      </c>
      <c r="E8" s="29" t="s">
        <v>9</v>
      </c>
      <c r="F8" s="30">
        <v>3</v>
      </c>
      <c r="G8" s="89"/>
      <c r="H8" s="49">
        <f>F8*G8</f>
        <v>0</v>
      </c>
    </row>
    <row r="9" spans="1:8" s="8" customFormat="1" ht="93" customHeight="1">
      <c r="A9" s="28" t="s">
        <v>41</v>
      </c>
      <c r="B9" s="28"/>
      <c r="C9" s="9"/>
      <c r="D9" s="173" t="s">
        <v>94</v>
      </c>
      <c r="E9" s="29" t="s">
        <v>9</v>
      </c>
      <c r="F9" s="30">
        <v>2</v>
      </c>
      <c r="G9" s="89"/>
      <c r="H9" s="49">
        <f>F9*G9</f>
        <v>0</v>
      </c>
    </row>
    <row r="10" spans="1:8" s="8" customFormat="1" ht="67.5" customHeight="1">
      <c r="A10" s="28" t="s">
        <v>42</v>
      </c>
      <c r="B10" s="28"/>
      <c r="C10" s="9"/>
      <c r="D10" s="173" t="s">
        <v>53</v>
      </c>
      <c r="E10" s="29"/>
      <c r="F10" s="30"/>
      <c r="G10" s="89"/>
      <c r="H10" s="49"/>
    </row>
    <row r="11" spans="1:8" s="8" customFormat="1" ht="15" customHeight="1">
      <c r="A11" s="28"/>
      <c r="B11" s="28"/>
      <c r="C11" s="9"/>
      <c r="D11" s="173" t="s">
        <v>54</v>
      </c>
      <c r="E11" s="29" t="s">
        <v>36</v>
      </c>
      <c r="F11" s="31">
        <v>20</v>
      </c>
      <c r="G11" s="89"/>
      <c r="H11" s="49">
        <f>F11*G11</f>
        <v>0</v>
      </c>
    </row>
    <row r="12" spans="1:8" s="8" customFormat="1" ht="15" customHeight="1">
      <c r="A12" s="28"/>
      <c r="B12" s="28"/>
      <c r="C12" s="9"/>
      <c r="D12" s="173" t="s">
        <v>126</v>
      </c>
      <c r="E12" s="29" t="s">
        <v>36</v>
      </c>
      <c r="F12" s="31">
        <v>20</v>
      </c>
      <c r="G12" s="89"/>
      <c r="H12" s="49">
        <f>F12*G12</f>
        <v>0</v>
      </c>
    </row>
    <row r="13" spans="1:8" s="8" customFormat="1" ht="15" customHeight="1">
      <c r="A13" s="28"/>
      <c r="B13" s="28"/>
      <c r="C13" s="9"/>
      <c r="D13" s="173" t="s">
        <v>127</v>
      </c>
      <c r="E13" s="29" t="s">
        <v>36</v>
      </c>
      <c r="F13" s="31">
        <v>20</v>
      </c>
      <c r="G13" s="89"/>
      <c r="H13" s="49">
        <f>F13*G13</f>
        <v>0</v>
      </c>
    </row>
    <row r="14" spans="1:8" s="8" customFormat="1" ht="51">
      <c r="A14" s="6" t="s">
        <v>46</v>
      </c>
      <c r="B14" s="6"/>
      <c r="C14" s="9"/>
      <c r="D14" s="173" t="s">
        <v>160</v>
      </c>
      <c r="E14" s="5" t="s">
        <v>109</v>
      </c>
      <c r="F14" s="23">
        <v>1</v>
      </c>
      <c r="G14" s="90"/>
      <c r="H14" s="50">
        <f>F14*G14</f>
        <v>0</v>
      </c>
    </row>
    <row r="15" spans="1:8" s="8" customFormat="1" ht="12.75" customHeight="1">
      <c r="A15" s="82"/>
      <c r="B15" s="83"/>
      <c r="C15" s="65"/>
      <c r="D15" s="167" t="str">
        <f>D6&amp;" UKUPNO:"</f>
        <v>PRIPREMNI I ZAVRŠNI RADOVI UKUPNO:</v>
      </c>
      <c r="E15" s="84"/>
      <c r="F15" s="85"/>
      <c r="G15" s="92"/>
      <c r="H15" s="68">
        <f>SUM(H7:H14)</f>
        <v>0</v>
      </c>
    </row>
    <row r="16" spans="1:8" s="8" customFormat="1" ht="12.75">
      <c r="A16" s="78"/>
      <c r="B16" s="79"/>
      <c r="C16" s="11"/>
      <c r="D16" s="42"/>
      <c r="E16" s="80"/>
      <c r="F16" s="81"/>
      <c r="G16" s="93"/>
      <c r="H16" s="56"/>
    </row>
    <row r="17" spans="1:8" s="8" customFormat="1" ht="12.75" customHeight="1">
      <c r="A17" s="75" t="s">
        <v>48</v>
      </c>
      <c r="B17" s="69"/>
      <c r="C17" s="70"/>
      <c r="D17" s="171" t="s">
        <v>10</v>
      </c>
      <c r="E17" s="71"/>
      <c r="F17" s="72"/>
      <c r="G17" s="94"/>
      <c r="H17" s="73"/>
    </row>
    <row r="18" spans="1:8" s="8" customFormat="1" ht="80.25" customHeight="1">
      <c r="A18" s="6" t="s">
        <v>15</v>
      </c>
      <c r="B18" s="6"/>
      <c r="C18" s="9"/>
      <c r="D18" s="173" t="s">
        <v>117</v>
      </c>
      <c r="E18" s="5" t="s">
        <v>38</v>
      </c>
      <c r="F18" s="24">
        <v>70</v>
      </c>
      <c r="G18" s="90"/>
      <c r="H18" s="50">
        <f t="shared" ref="H18:H23" si="0">F18*G18</f>
        <v>0</v>
      </c>
    </row>
    <row r="19" spans="1:8" s="8" customFormat="1" ht="150.75" customHeight="1">
      <c r="A19" s="6" t="s">
        <v>16</v>
      </c>
      <c r="B19" s="6"/>
      <c r="C19" s="203"/>
      <c r="D19" s="223" t="s">
        <v>118</v>
      </c>
      <c r="E19" s="5" t="s">
        <v>37</v>
      </c>
      <c r="F19" s="24">
        <v>250</v>
      </c>
      <c r="G19" s="204"/>
      <c r="H19" s="50">
        <f t="shared" si="0"/>
        <v>0</v>
      </c>
    </row>
    <row r="20" spans="1:8" s="8" customFormat="1" ht="79.5" customHeight="1">
      <c r="A20" s="6" t="s">
        <v>18</v>
      </c>
      <c r="B20" s="6"/>
      <c r="C20" s="9"/>
      <c r="D20" s="165" t="s">
        <v>17</v>
      </c>
      <c r="E20" s="5" t="s">
        <v>38</v>
      </c>
      <c r="F20" s="24">
        <v>440</v>
      </c>
      <c r="G20" s="90"/>
      <c r="H20" s="50">
        <f t="shared" si="0"/>
        <v>0</v>
      </c>
    </row>
    <row r="21" spans="1:8" s="8" customFormat="1" ht="81.75" customHeight="1">
      <c r="A21" s="6" t="s">
        <v>19</v>
      </c>
      <c r="B21" s="6"/>
      <c r="C21" s="9"/>
      <c r="D21" s="173" t="s">
        <v>119</v>
      </c>
      <c r="E21" s="5" t="s">
        <v>37</v>
      </c>
      <c r="F21" s="24">
        <v>10</v>
      </c>
      <c r="G21" s="90"/>
      <c r="H21" s="50">
        <f t="shared" si="0"/>
        <v>0</v>
      </c>
    </row>
    <row r="22" spans="1:8" s="8" customFormat="1" ht="54.75" customHeight="1">
      <c r="A22" s="6" t="s">
        <v>20</v>
      </c>
      <c r="B22" s="6"/>
      <c r="C22" s="9"/>
      <c r="D22" s="165" t="s">
        <v>22</v>
      </c>
      <c r="E22" s="5" t="s">
        <v>38</v>
      </c>
      <c r="F22" s="24">
        <f>F21</f>
        <v>10</v>
      </c>
      <c r="G22" s="90"/>
      <c r="H22" s="50">
        <f t="shared" si="0"/>
        <v>0</v>
      </c>
    </row>
    <row r="23" spans="1:8" s="8" customFormat="1" ht="54.75" customHeight="1">
      <c r="A23" s="6" t="s">
        <v>21</v>
      </c>
      <c r="B23" s="6"/>
      <c r="C23" s="9"/>
      <c r="D23" s="165" t="s">
        <v>24</v>
      </c>
      <c r="E23" s="5" t="s">
        <v>37</v>
      </c>
      <c r="F23" s="24">
        <f>F21</f>
        <v>10</v>
      </c>
      <c r="G23" s="90"/>
      <c r="H23" s="50">
        <f t="shared" si="0"/>
        <v>0</v>
      </c>
    </row>
    <row r="24" spans="1:8" s="8" customFormat="1" ht="129.75" customHeight="1">
      <c r="A24" s="6" t="s">
        <v>23</v>
      </c>
      <c r="B24" s="6"/>
      <c r="C24" s="9"/>
      <c r="D24" s="165" t="s">
        <v>110</v>
      </c>
      <c r="E24" s="5"/>
      <c r="F24" s="24"/>
      <c r="G24" s="90"/>
      <c r="H24" s="50"/>
    </row>
    <row r="25" spans="1:8" s="8" customFormat="1" ht="12.75">
      <c r="A25" s="6"/>
      <c r="B25" s="6"/>
      <c r="C25" s="9"/>
      <c r="D25" s="165" t="s">
        <v>111</v>
      </c>
      <c r="E25" s="5" t="s">
        <v>9</v>
      </c>
      <c r="F25" s="24">
        <v>6</v>
      </c>
      <c r="G25" s="90"/>
      <c r="H25" s="50">
        <f>F25*G25</f>
        <v>0</v>
      </c>
    </row>
    <row r="26" spans="1:8" s="8" customFormat="1" ht="12.75">
      <c r="A26" s="20"/>
      <c r="B26" s="20"/>
      <c r="C26" s="191"/>
      <c r="D26" s="21" t="s">
        <v>112</v>
      </c>
      <c r="E26" s="43" t="s">
        <v>9</v>
      </c>
      <c r="F26" s="44">
        <v>9</v>
      </c>
      <c r="G26" s="97"/>
      <c r="H26" s="190">
        <f>F26*G26</f>
        <v>0</v>
      </c>
    </row>
    <row r="27" spans="1:8" s="8" customFormat="1" ht="12.75" customHeight="1">
      <c r="A27" s="64"/>
      <c r="B27" s="64"/>
      <c r="C27" s="65"/>
      <c r="D27" s="167" t="str">
        <f>D17&amp;" UKUPNO:"</f>
        <v>ZEMLJANI RADOVI UKUPNO:</v>
      </c>
      <c r="E27" s="66"/>
      <c r="F27" s="67"/>
      <c r="G27" s="95"/>
      <c r="H27" s="68">
        <f>SUM(H18:H26)</f>
        <v>0</v>
      </c>
    </row>
    <row r="28" spans="1:8" s="8" customFormat="1" ht="12.75">
      <c r="A28" s="117"/>
      <c r="B28" s="117"/>
      <c r="C28" s="119"/>
      <c r="D28" s="120"/>
      <c r="E28" s="121"/>
      <c r="F28" s="122"/>
      <c r="G28" s="118"/>
      <c r="H28" s="86"/>
    </row>
    <row r="29" spans="1:8" s="27" customFormat="1" ht="12.75" customHeight="1">
      <c r="A29" s="35" t="s">
        <v>49</v>
      </c>
      <c r="B29" s="35"/>
      <c r="C29" s="38"/>
      <c r="D29" s="172" t="s">
        <v>11</v>
      </c>
      <c r="E29" s="36"/>
      <c r="F29" s="37"/>
      <c r="G29" s="96"/>
      <c r="H29" s="51"/>
    </row>
    <row r="30" spans="1:8" s="8" customFormat="1" ht="66.75" customHeight="1">
      <c r="A30" s="6" t="s">
        <v>25</v>
      </c>
      <c r="B30" s="6"/>
      <c r="C30" s="9"/>
      <c r="D30" s="173" t="s">
        <v>59</v>
      </c>
      <c r="E30" s="5"/>
      <c r="F30" s="23"/>
      <c r="G30" s="90"/>
      <c r="H30" s="50"/>
    </row>
    <row r="31" spans="1:8" s="8" customFormat="1" ht="13.5" customHeight="1">
      <c r="A31" s="6"/>
      <c r="B31" s="6"/>
      <c r="C31" s="203"/>
      <c r="D31" s="168" t="s">
        <v>26</v>
      </c>
      <c r="E31" s="5" t="s">
        <v>39</v>
      </c>
      <c r="F31" s="24">
        <v>110</v>
      </c>
      <c r="G31" s="204"/>
      <c r="H31" s="50">
        <f>F31*G31</f>
        <v>0</v>
      </c>
    </row>
    <row r="32" spans="1:8" s="8" customFormat="1" ht="13.5" customHeight="1">
      <c r="A32" s="6"/>
      <c r="B32" s="6"/>
      <c r="C32" s="203"/>
      <c r="D32" s="168" t="s">
        <v>60</v>
      </c>
      <c r="E32" s="5" t="s">
        <v>39</v>
      </c>
      <c r="F32" s="24">
        <v>25</v>
      </c>
      <c r="G32" s="204"/>
      <c r="H32" s="50">
        <f>F32*G32</f>
        <v>0</v>
      </c>
    </row>
    <row r="33" spans="1:8" s="8" customFormat="1" ht="168.75" customHeight="1">
      <c r="A33" s="6" t="s">
        <v>27</v>
      </c>
      <c r="B33" s="6"/>
      <c r="C33" s="9"/>
      <c r="D33" s="174" t="s">
        <v>120</v>
      </c>
      <c r="E33" s="5"/>
      <c r="F33" s="24"/>
      <c r="G33" s="90"/>
      <c r="H33" s="50"/>
    </row>
    <row r="34" spans="1:8" s="8" customFormat="1">
      <c r="A34" s="6"/>
      <c r="B34" s="6"/>
      <c r="C34" s="203"/>
      <c r="D34" s="222" t="s">
        <v>113</v>
      </c>
      <c r="E34" s="5" t="s">
        <v>38</v>
      </c>
      <c r="F34" s="24">
        <v>265</v>
      </c>
      <c r="G34" s="204"/>
      <c r="H34" s="50">
        <f>F34*G34</f>
        <v>0</v>
      </c>
    </row>
    <row r="35" spans="1:8" s="8" customFormat="1" ht="12.75" customHeight="1">
      <c r="A35" s="64"/>
      <c r="B35" s="64"/>
      <c r="C35" s="65"/>
      <c r="D35" s="167" t="str">
        <f>D29&amp;" UKUPNO:"</f>
        <v>BETONSKI RADOVI UKUPNO:</v>
      </c>
      <c r="E35" s="66"/>
      <c r="F35" s="67"/>
      <c r="G35" s="95"/>
      <c r="H35" s="68">
        <f>SUM(H30:H34)</f>
        <v>0</v>
      </c>
    </row>
    <row r="36" spans="1:8" s="8" customFormat="1" ht="25.5" customHeight="1">
      <c r="A36" s="20"/>
      <c r="B36" s="20"/>
      <c r="C36" s="11"/>
      <c r="D36" s="42"/>
      <c r="E36" s="43"/>
      <c r="F36" s="44"/>
      <c r="G36" s="97"/>
      <c r="H36" s="56"/>
    </row>
    <row r="37" spans="1:8" s="8" customFormat="1" ht="12.75" customHeight="1">
      <c r="A37" s="75" t="s">
        <v>50</v>
      </c>
      <c r="B37" s="69"/>
      <c r="C37" s="70"/>
      <c r="D37" s="171" t="s">
        <v>28</v>
      </c>
      <c r="E37" s="71"/>
      <c r="F37" s="72"/>
      <c r="G37" s="94"/>
      <c r="H37" s="73"/>
    </row>
    <row r="38" spans="1:8" s="8" customFormat="1" ht="127.5" customHeight="1">
      <c r="A38" s="25" t="s">
        <v>29</v>
      </c>
      <c r="B38" s="6"/>
      <c r="C38" s="9"/>
      <c r="D38" s="173" t="s">
        <v>131</v>
      </c>
      <c r="E38" s="5" t="s">
        <v>80</v>
      </c>
      <c r="F38" s="23">
        <v>44</v>
      </c>
      <c r="G38" s="90"/>
      <c r="H38" s="50">
        <f t="shared" ref="H38:H42" si="1">F38*G38</f>
        <v>0</v>
      </c>
    </row>
    <row r="39" spans="1:8" s="8" customFormat="1" ht="132" customHeight="1">
      <c r="A39" s="205" t="s">
        <v>132</v>
      </c>
      <c r="B39" s="206"/>
      <c r="C39" s="207"/>
      <c r="D39" s="208" t="s">
        <v>133</v>
      </c>
      <c r="E39" s="209" t="s">
        <v>9</v>
      </c>
      <c r="F39" s="210">
        <v>1</v>
      </c>
      <c r="G39" s="211"/>
      <c r="H39" s="212">
        <f t="shared" si="1"/>
        <v>0</v>
      </c>
    </row>
    <row r="40" spans="1:8" s="8" customFormat="1" ht="97.5" customHeight="1">
      <c r="A40" s="205" t="s">
        <v>135</v>
      </c>
      <c r="B40" s="206"/>
      <c r="C40" s="207"/>
      <c r="D40" s="213" t="s">
        <v>134</v>
      </c>
      <c r="E40" s="209" t="s">
        <v>36</v>
      </c>
      <c r="F40" s="210">
        <v>5</v>
      </c>
      <c r="G40" s="211"/>
      <c r="H40" s="212">
        <f t="shared" si="1"/>
        <v>0</v>
      </c>
    </row>
    <row r="41" spans="1:8" s="8" customFormat="1" ht="149.25" customHeight="1">
      <c r="A41" s="205" t="s">
        <v>136</v>
      </c>
      <c r="B41" s="206"/>
      <c r="C41" s="207"/>
      <c r="D41" s="213" t="s">
        <v>65</v>
      </c>
      <c r="E41" s="209" t="s">
        <v>36</v>
      </c>
      <c r="F41" s="210">
        <v>6</v>
      </c>
      <c r="G41" s="211"/>
      <c r="H41" s="212">
        <f t="shared" si="1"/>
        <v>0</v>
      </c>
    </row>
    <row r="42" spans="1:8" s="8" customFormat="1" ht="51">
      <c r="A42" s="214" t="s">
        <v>137</v>
      </c>
      <c r="B42" s="215"/>
      <c r="C42" s="216"/>
      <c r="D42" s="217" t="s">
        <v>138</v>
      </c>
      <c r="E42" s="218" t="s">
        <v>9</v>
      </c>
      <c r="F42" s="219">
        <v>1</v>
      </c>
      <c r="G42" s="220"/>
      <c r="H42" s="221">
        <f t="shared" si="1"/>
        <v>0</v>
      </c>
    </row>
    <row r="43" spans="1:8" s="8" customFormat="1" ht="12.75" customHeight="1">
      <c r="A43" s="64"/>
      <c r="B43" s="64"/>
      <c r="C43" s="74"/>
      <c r="D43" s="169" t="str">
        <f>D37&amp;" UKUPNO:"</f>
        <v>OBORINSKA ODVODNJA UKUPNO:</v>
      </c>
      <c r="E43" s="66"/>
      <c r="F43" s="67"/>
      <c r="G43" s="98"/>
      <c r="H43" s="68">
        <f>SUM(H38:H42)</f>
        <v>0</v>
      </c>
    </row>
    <row r="44" spans="1:8" s="8" customFormat="1" ht="27" customHeight="1">
      <c r="A44" s="20"/>
      <c r="B44" s="20"/>
      <c r="C44" s="77"/>
      <c r="D44" s="87"/>
      <c r="E44" s="43"/>
      <c r="F44" s="44"/>
      <c r="G44" s="99"/>
      <c r="H44" s="56"/>
    </row>
    <row r="45" spans="1:8" s="8" customFormat="1" ht="12.75" customHeight="1">
      <c r="A45" s="35" t="s">
        <v>51</v>
      </c>
      <c r="B45" s="35"/>
      <c r="C45" s="38"/>
      <c r="D45" s="172" t="s">
        <v>30</v>
      </c>
      <c r="E45" s="36"/>
      <c r="F45" s="37"/>
      <c r="G45" s="100"/>
      <c r="H45" s="76"/>
    </row>
    <row r="46" spans="1:8" s="8" customFormat="1" ht="40.5" customHeight="1">
      <c r="A46" s="25" t="s">
        <v>31</v>
      </c>
      <c r="B46" s="6"/>
      <c r="C46" s="203"/>
      <c r="D46" s="168" t="s">
        <v>63</v>
      </c>
      <c r="E46" s="5" t="s">
        <v>38</v>
      </c>
      <c r="F46" s="24">
        <v>430</v>
      </c>
      <c r="G46" s="204"/>
      <c r="H46" s="50">
        <f>F46*G46</f>
        <v>0</v>
      </c>
    </row>
    <row r="47" spans="1:8" s="8" customFormat="1" ht="132.75" customHeight="1">
      <c r="A47" s="25" t="s">
        <v>32</v>
      </c>
      <c r="B47" s="6"/>
      <c r="C47" s="203"/>
      <c r="D47" s="168" t="s">
        <v>58</v>
      </c>
      <c r="E47" s="5" t="s">
        <v>37</v>
      </c>
      <c r="F47" s="24">
        <v>270</v>
      </c>
      <c r="G47" s="204"/>
      <c r="H47" s="50">
        <f>F47*G47</f>
        <v>0</v>
      </c>
    </row>
    <row r="48" spans="1:8" s="8" customFormat="1" ht="26.25" customHeight="1">
      <c r="A48" s="6" t="s">
        <v>55</v>
      </c>
      <c r="B48" s="6"/>
      <c r="C48" s="9"/>
      <c r="D48" s="165" t="s">
        <v>114</v>
      </c>
      <c r="E48" s="5"/>
      <c r="F48" s="23"/>
      <c r="G48" s="90"/>
      <c r="H48" s="50"/>
    </row>
    <row r="49" spans="1:8" s="8" customFormat="1" ht="13.5" customHeight="1">
      <c r="A49" s="6"/>
      <c r="B49" s="6"/>
      <c r="C49" s="9"/>
      <c r="D49" s="165" t="s">
        <v>122</v>
      </c>
      <c r="E49" s="5" t="s">
        <v>38</v>
      </c>
      <c r="F49" s="24">
        <v>165</v>
      </c>
      <c r="G49" s="90"/>
      <c r="H49" s="50">
        <f>F49*G49</f>
        <v>0</v>
      </c>
    </row>
    <row r="50" spans="1:8" s="8" customFormat="1" ht="27" customHeight="1">
      <c r="A50" s="6" t="s">
        <v>62</v>
      </c>
      <c r="B50" s="6"/>
      <c r="C50" s="9"/>
      <c r="D50" s="165" t="s">
        <v>121</v>
      </c>
      <c r="E50" s="5"/>
      <c r="F50" s="23"/>
      <c r="G50" s="90"/>
      <c r="H50" s="50"/>
    </row>
    <row r="51" spans="1:8" s="8" customFormat="1" ht="13.5" customHeight="1">
      <c r="A51" s="6"/>
      <c r="B51" s="6"/>
      <c r="C51" s="9"/>
      <c r="D51" s="165" t="s">
        <v>123</v>
      </c>
      <c r="E51" s="5" t="s">
        <v>38</v>
      </c>
      <c r="F51" s="24">
        <f>F49</f>
        <v>165</v>
      </c>
      <c r="G51" s="90"/>
      <c r="H51" s="50">
        <f>F51*G51</f>
        <v>0</v>
      </c>
    </row>
    <row r="52" spans="1:8" s="8" customFormat="1" ht="12.75" customHeight="1">
      <c r="A52" s="64"/>
      <c r="B52" s="64"/>
      <c r="C52" s="74"/>
      <c r="D52" s="169" t="str">
        <f>D45&amp;" UKUPNO:"</f>
        <v>KOLNIČKA KONSTRUKCIJA UKUPNO:</v>
      </c>
      <c r="E52" s="66"/>
      <c r="F52" s="67"/>
      <c r="G52" s="98"/>
      <c r="H52" s="68">
        <f>SUM(H46:H51)</f>
        <v>0</v>
      </c>
    </row>
    <row r="53" spans="1:8" s="8" customFormat="1" ht="24" customHeight="1">
      <c r="A53" s="20"/>
      <c r="B53" s="20"/>
      <c r="C53" s="77"/>
      <c r="D53" s="87"/>
      <c r="E53" s="43"/>
      <c r="F53" s="44"/>
      <c r="G53" s="99"/>
      <c r="H53" s="56"/>
    </row>
    <row r="54" spans="1:8" s="8" customFormat="1" ht="12.75" customHeight="1">
      <c r="A54" s="196" t="s">
        <v>52</v>
      </c>
      <c r="B54" s="196"/>
      <c r="C54" s="197"/>
      <c r="D54" s="198" t="s">
        <v>33</v>
      </c>
      <c r="E54" s="199"/>
      <c r="F54" s="200"/>
      <c r="G54" s="201"/>
      <c r="H54" s="202"/>
    </row>
    <row r="55" spans="1:8" s="8" customFormat="1" ht="52.5" customHeight="1">
      <c r="A55" s="6" t="s">
        <v>45</v>
      </c>
      <c r="B55" s="6"/>
      <c r="C55" s="9"/>
      <c r="D55" s="165" t="s">
        <v>34</v>
      </c>
      <c r="E55" s="5"/>
      <c r="F55" s="23"/>
      <c r="G55" s="90"/>
      <c r="H55" s="50"/>
    </row>
    <row r="56" spans="1:8" s="8" customFormat="1" ht="12.75">
      <c r="A56" s="6"/>
      <c r="B56" s="6"/>
      <c r="C56" s="9"/>
      <c r="D56" s="168" t="s">
        <v>124</v>
      </c>
      <c r="E56" s="5" t="s">
        <v>9</v>
      </c>
      <c r="F56" s="23">
        <v>1</v>
      </c>
      <c r="G56" s="90"/>
      <c r="H56" s="50">
        <f>F56*G56</f>
        <v>0</v>
      </c>
    </row>
    <row r="57" spans="1:8" s="8" customFormat="1" ht="12.75">
      <c r="A57" s="6"/>
      <c r="B57" s="6"/>
      <c r="C57" s="9"/>
      <c r="D57" s="168" t="s">
        <v>115</v>
      </c>
      <c r="E57" s="5" t="s">
        <v>9</v>
      </c>
      <c r="F57" s="23">
        <v>1</v>
      </c>
      <c r="G57" s="90"/>
      <c r="H57" s="50">
        <f>F57*G57</f>
        <v>0</v>
      </c>
    </row>
    <row r="58" spans="1:8" s="8" customFormat="1" ht="12.75">
      <c r="A58" s="6"/>
      <c r="B58" s="6"/>
      <c r="C58" s="9"/>
      <c r="D58" s="168" t="s">
        <v>125</v>
      </c>
      <c r="E58" s="5" t="s">
        <v>9</v>
      </c>
      <c r="F58" s="23">
        <v>1</v>
      </c>
      <c r="G58" s="90"/>
      <c r="H58" s="50">
        <f>F58*G58</f>
        <v>0</v>
      </c>
    </row>
    <row r="59" spans="1:8" s="8" customFormat="1" ht="12.75">
      <c r="A59" s="6"/>
      <c r="B59" s="6"/>
      <c r="C59" s="9"/>
      <c r="D59" s="168" t="s">
        <v>116</v>
      </c>
      <c r="E59" s="5" t="s">
        <v>9</v>
      </c>
      <c r="F59" s="23">
        <v>1</v>
      </c>
      <c r="G59" s="90"/>
      <c r="H59" s="50">
        <f>F59*G59</f>
        <v>0</v>
      </c>
    </row>
    <row r="60" spans="1:8" s="8" customFormat="1" ht="43.5" customHeight="1">
      <c r="A60" s="6" t="s">
        <v>56</v>
      </c>
      <c r="B60" s="6"/>
      <c r="C60" s="9"/>
      <c r="D60" s="165" t="s">
        <v>40</v>
      </c>
      <c r="E60" s="5"/>
      <c r="F60" s="23"/>
      <c r="G60" s="90"/>
      <c r="H60" s="50"/>
    </row>
    <row r="61" spans="1:8" s="8" customFormat="1" ht="13.5" customHeight="1">
      <c r="A61" s="6"/>
      <c r="B61" s="6"/>
      <c r="C61" s="9"/>
      <c r="D61" s="165" t="s">
        <v>95</v>
      </c>
      <c r="E61" s="5" t="s">
        <v>39</v>
      </c>
      <c r="F61" s="24">
        <v>4</v>
      </c>
      <c r="G61" s="90"/>
      <c r="H61" s="50">
        <f>F61*G61</f>
        <v>0</v>
      </c>
    </row>
    <row r="62" spans="1:8" s="8" customFormat="1" ht="13.5" customHeight="1">
      <c r="A62" s="6"/>
      <c r="B62" s="6"/>
      <c r="C62" s="9"/>
      <c r="D62" s="165" t="s">
        <v>128</v>
      </c>
      <c r="E62" s="5" t="s">
        <v>39</v>
      </c>
      <c r="F62" s="24">
        <v>68</v>
      </c>
      <c r="G62" s="90"/>
      <c r="H62" s="50">
        <f>F62*G62</f>
        <v>0</v>
      </c>
    </row>
    <row r="63" spans="1:8" s="8" customFormat="1" ht="12.75" customHeight="1">
      <c r="A63" s="60"/>
      <c r="B63" s="60"/>
      <c r="C63" s="61"/>
      <c r="D63" s="170" t="s">
        <v>129</v>
      </c>
      <c r="E63" s="62" t="s">
        <v>9</v>
      </c>
      <c r="F63" s="26">
        <v>1</v>
      </c>
      <c r="G63" s="91"/>
      <c r="H63" s="63">
        <f>F63*G63</f>
        <v>0</v>
      </c>
    </row>
    <row r="64" spans="1:8" s="8" customFormat="1" ht="13.5" customHeight="1">
      <c r="A64" s="6"/>
      <c r="B64" s="6"/>
      <c r="C64" s="9"/>
      <c r="D64" s="165" t="s">
        <v>130</v>
      </c>
      <c r="E64" s="5" t="s">
        <v>9</v>
      </c>
      <c r="F64" s="24">
        <v>1</v>
      </c>
      <c r="G64" s="90"/>
      <c r="H64" s="50">
        <f>F64*G64</f>
        <v>0</v>
      </c>
    </row>
    <row r="65" spans="1:9" s="8" customFormat="1" ht="12.75" customHeight="1">
      <c r="A65" s="64"/>
      <c r="B65" s="64"/>
      <c r="C65" s="65"/>
      <c r="D65" s="167" t="str">
        <f>D54&amp;" UKUPNO:"</f>
        <v>HORIZONTALNA I VERTIKALNA SIGNALIZACIJA UKUPNO:</v>
      </c>
      <c r="E65" s="167"/>
      <c r="F65" s="67"/>
      <c r="G65" s="95"/>
      <c r="H65" s="68">
        <f>SUM(H55:H64)</f>
        <v>0</v>
      </c>
    </row>
    <row r="66" spans="1:9" s="8" customFormat="1" ht="12.75" customHeight="1">
      <c r="A66" s="20"/>
      <c r="B66" s="20"/>
      <c r="C66" s="11"/>
      <c r="D66" s="42"/>
      <c r="E66" s="42"/>
      <c r="F66" s="44"/>
      <c r="G66" s="97"/>
      <c r="H66" s="56"/>
    </row>
    <row r="67" spans="1:9" s="8" customFormat="1" ht="20.25" customHeight="1">
      <c r="A67" s="20"/>
      <c r="B67" s="20"/>
      <c r="C67" s="41" t="s">
        <v>43</v>
      </c>
      <c r="D67" s="21"/>
      <c r="E67" s="22"/>
      <c r="F67" s="22"/>
      <c r="G67" s="101"/>
      <c r="H67" s="52"/>
    </row>
    <row r="68" spans="1:9" s="115" customFormat="1" ht="15.75">
      <c r="A68" s="246"/>
      <c r="B68" s="246"/>
      <c r="C68" s="238"/>
      <c r="D68" s="234" t="s">
        <v>152</v>
      </c>
      <c r="E68" s="247"/>
      <c r="F68" s="247"/>
      <c r="G68" s="248"/>
      <c r="H68" s="249"/>
    </row>
    <row r="69" spans="1:9" s="13" customFormat="1" ht="14.25" customHeight="1">
      <c r="A69" s="10"/>
      <c r="B69" s="10"/>
      <c r="C69" s="11"/>
      <c r="D69" s="21" t="s">
        <v>12</v>
      </c>
      <c r="E69" s="12"/>
      <c r="F69" s="12"/>
      <c r="G69" s="12"/>
      <c r="H69" s="53">
        <f>H15</f>
        <v>0</v>
      </c>
    </row>
    <row r="70" spans="1:9" s="13" customFormat="1" ht="14.25" customHeight="1">
      <c r="A70" s="10"/>
      <c r="B70" s="10"/>
      <c r="C70" s="11"/>
      <c r="D70" s="21" t="s">
        <v>10</v>
      </c>
      <c r="E70" s="12"/>
      <c r="F70" s="12"/>
      <c r="G70" s="12"/>
      <c r="H70" s="53">
        <f>H27</f>
        <v>0</v>
      </c>
    </row>
    <row r="71" spans="1:9" s="13" customFormat="1" ht="14.25" customHeight="1">
      <c r="A71" s="10"/>
      <c r="B71" s="10"/>
      <c r="C71" s="11"/>
      <c r="D71" s="21" t="s">
        <v>11</v>
      </c>
      <c r="E71" s="12"/>
      <c r="F71" s="12"/>
      <c r="G71" s="12"/>
      <c r="H71" s="53">
        <f>H35</f>
        <v>0</v>
      </c>
    </row>
    <row r="72" spans="1:9" s="13" customFormat="1" ht="14.25" customHeight="1">
      <c r="A72" s="10"/>
      <c r="B72" s="10"/>
      <c r="C72" s="11"/>
      <c r="D72" s="21" t="s">
        <v>28</v>
      </c>
      <c r="E72" s="12"/>
      <c r="F72" s="12"/>
      <c r="G72" s="12"/>
      <c r="H72" s="53">
        <f>H43</f>
        <v>0</v>
      </c>
    </row>
    <row r="73" spans="1:9" s="13" customFormat="1" ht="14.25" customHeight="1">
      <c r="A73" s="10"/>
      <c r="B73" s="10"/>
      <c r="C73" s="11"/>
      <c r="D73" s="21" t="s">
        <v>30</v>
      </c>
      <c r="E73" s="12"/>
      <c r="F73" s="12"/>
      <c r="G73" s="12"/>
      <c r="H73" s="53">
        <f>H52</f>
        <v>0</v>
      </c>
    </row>
    <row r="74" spans="1:9" s="13" customFormat="1" ht="14.25" customHeight="1">
      <c r="A74" s="10"/>
      <c r="B74" s="10"/>
      <c r="C74" s="11"/>
      <c r="D74" s="164" t="s">
        <v>33</v>
      </c>
      <c r="E74" s="40"/>
      <c r="F74" s="40"/>
      <c r="G74" s="40"/>
      <c r="H74" s="54">
        <f>H65</f>
        <v>0</v>
      </c>
    </row>
    <row r="75" spans="1:9" s="13" customFormat="1" ht="14.25" customHeight="1">
      <c r="A75" s="10"/>
      <c r="B75" s="10"/>
      <c r="C75" s="11"/>
      <c r="D75" s="234" t="s">
        <v>148</v>
      </c>
      <c r="E75" s="235"/>
      <c r="F75" s="235"/>
      <c r="G75" s="235"/>
      <c r="H75" s="236">
        <f>SUM(H69:H74)</f>
        <v>0</v>
      </c>
    </row>
    <row r="76" spans="1:9" s="13" customFormat="1" ht="12.75">
      <c r="A76" s="10"/>
      <c r="B76" s="10"/>
      <c r="C76" s="11"/>
      <c r="D76" s="39"/>
      <c r="E76" s="12"/>
      <c r="F76" s="12"/>
      <c r="G76" s="12"/>
      <c r="H76" s="55"/>
    </row>
    <row r="77" spans="1:9">
      <c r="I77" s="58"/>
    </row>
    <row r="78" spans="1:9">
      <c r="D78" s="17"/>
      <c r="E78" s="18"/>
      <c r="F78" s="18"/>
      <c r="G78" s="18"/>
    </row>
    <row r="79" spans="1:9" ht="14.25">
      <c r="D79" s="14"/>
      <c r="E79" s="19"/>
      <c r="F79" s="19"/>
      <c r="G79" s="102"/>
      <c r="I79" s="58"/>
    </row>
    <row r="80" spans="1:9">
      <c r="E80" s="18"/>
      <c r="F80" s="18"/>
      <c r="G80" s="18"/>
    </row>
    <row r="81" spans="5:8">
      <c r="E81" s="7"/>
      <c r="H81" s="16"/>
    </row>
  </sheetData>
  <phoneticPr fontId="19" type="noConversion"/>
  <pageMargins left="0.70866141732283472" right="0.15748031496062992" top="0.23622047244094491" bottom="0.74803149606299213" header="0.19685039370078741"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view="pageBreakPreview" workbookViewId="0">
      <pane ySplit="3" topLeftCell="A13" activePane="bottomLeft" state="frozenSplit"/>
      <selection pane="bottomLeft" activeCell="D43" sqref="D43"/>
    </sheetView>
  </sheetViews>
  <sheetFormatPr defaultRowHeight="13.5"/>
  <cols>
    <col min="1" max="1" width="9" style="14"/>
    <col min="2" max="2" width="0" style="14" hidden="1" customWidth="1"/>
    <col min="3" max="3" width="9" style="4"/>
    <col min="4" max="4" width="39.125" style="15" customWidth="1"/>
    <col min="5" max="5" width="6.625" style="14" customWidth="1"/>
    <col min="6" max="6" width="6.875" style="14" bestFit="1" customWidth="1"/>
    <col min="7" max="7" width="7.125" style="16" bestFit="1" customWidth="1"/>
    <col min="8" max="8" width="8.875" style="58" bestFit="1" customWidth="1"/>
    <col min="9" max="16384" width="9" style="7"/>
  </cols>
  <sheetData>
    <row r="1" spans="1:8" ht="15">
      <c r="B1" s="193"/>
      <c r="C1" s="193"/>
      <c r="D1" s="192" t="s">
        <v>0</v>
      </c>
      <c r="E1" s="193"/>
      <c r="F1" s="193"/>
      <c r="G1" s="193"/>
      <c r="H1" s="193"/>
    </row>
    <row r="2" spans="1:8" ht="27.75" customHeight="1">
      <c r="A2" s="177" t="s">
        <v>1</v>
      </c>
      <c r="B2" s="194"/>
      <c r="C2" s="194"/>
      <c r="D2" s="233" t="s">
        <v>153</v>
      </c>
      <c r="E2" s="195"/>
      <c r="F2" s="195"/>
      <c r="G2" s="195"/>
      <c r="H2" s="195"/>
    </row>
    <row r="3" spans="1:8" ht="27">
      <c r="A3" s="45" t="s">
        <v>2</v>
      </c>
      <c r="B3" s="46" t="s">
        <v>3</v>
      </c>
      <c r="C3" s="1" t="s">
        <v>4</v>
      </c>
      <c r="D3" s="103" t="s">
        <v>5</v>
      </c>
      <c r="E3" s="2" t="s">
        <v>35</v>
      </c>
      <c r="F3" s="2" t="s">
        <v>6</v>
      </c>
      <c r="G3" s="3" t="s">
        <v>7</v>
      </c>
      <c r="H3" s="47" t="s">
        <v>8</v>
      </c>
    </row>
    <row r="4" spans="1:8" ht="251.25" customHeight="1">
      <c r="A4" s="45"/>
      <c r="B4" s="46"/>
      <c r="C4" s="1"/>
      <c r="D4" s="116" t="s">
        <v>92</v>
      </c>
      <c r="E4" s="2"/>
      <c r="F4" s="2"/>
      <c r="G4" s="3"/>
      <c r="H4" s="47"/>
    </row>
    <row r="5" spans="1:8">
      <c r="A5" s="45"/>
      <c r="B5" s="46"/>
      <c r="C5" s="1"/>
      <c r="D5" s="103"/>
      <c r="E5" s="2"/>
      <c r="F5" s="2"/>
      <c r="G5" s="3"/>
      <c r="H5" s="47"/>
    </row>
    <row r="6" spans="1:8" s="8" customFormat="1" ht="12.75" customHeight="1">
      <c r="A6" s="59" t="s">
        <v>47</v>
      </c>
      <c r="B6" s="32"/>
      <c r="C6" s="33"/>
      <c r="D6" s="172" t="s">
        <v>57</v>
      </c>
      <c r="E6" s="34"/>
      <c r="F6" s="34"/>
      <c r="G6" s="88"/>
      <c r="H6" s="48"/>
    </row>
    <row r="7" spans="1:8" s="8" customFormat="1" ht="51">
      <c r="A7" s="28" t="s">
        <v>13</v>
      </c>
      <c r="B7" s="28"/>
      <c r="C7" s="9"/>
      <c r="D7" s="173" t="s">
        <v>53</v>
      </c>
      <c r="E7" s="29"/>
      <c r="F7" s="30"/>
      <c r="G7" s="89"/>
      <c r="H7" s="49"/>
    </row>
    <row r="8" spans="1:8" s="8" customFormat="1" ht="15" customHeight="1">
      <c r="A8" s="28"/>
      <c r="B8" s="28"/>
      <c r="C8" s="9"/>
      <c r="D8" s="173" t="s">
        <v>54</v>
      </c>
      <c r="E8" s="29" t="s">
        <v>36</v>
      </c>
      <c r="F8" s="31">
        <v>20</v>
      </c>
      <c r="G8" s="89"/>
      <c r="H8" s="49">
        <f>F8*G8</f>
        <v>0</v>
      </c>
    </row>
    <row r="9" spans="1:8" s="8" customFormat="1" ht="15" customHeight="1">
      <c r="A9" s="28"/>
      <c r="B9" s="28"/>
      <c r="C9" s="9"/>
      <c r="D9" s="173" t="s">
        <v>126</v>
      </c>
      <c r="E9" s="29" t="s">
        <v>36</v>
      </c>
      <c r="F9" s="31">
        <v>20</v>
      </c>
      <c r="G9" s="89"/>
      <c r="H9" s="49">
        <f>F9*G9</f>
        <v>0</v>
      </c>
    </row>
    <row r="10" spans="1:8" s="8" customFormat="1" ht="15" customHeight="1">
      <c r="A10" s="28"/>
      <c r="B10" s="28"/>
      <c r="C10" s="9"/>
      <c r="D10" s="173" t="s">
        <v>127</v>
      </c>
      <c r="E10" s="29" t="s">
        <v>36</v>
      </c>
      <c r="F10" s="31">
        <v>20</v>
      </c>
      <c r="G10" s="89"/>
      <c r="H10" s="49">
        <f>F10*G10</f>
        <v>0</v>
      </c>
    </row>
    <row r="11" spans="1:8" s="8" customFormat="1" ht="12.75" customHeight="1">
      <c r="A11" s="82"/>
      <c r="B11" s="83"/>
      <c r="C11" s="65"/>
      <c r="D11" s="167" t="str">
        <f>D6&amp;" UKUPNO:"</f>
        <v>PRIPREMNI I ZAVRŠNI RADOVI UKUPNO:</v>
      </c>
      <c r="E11" s="84"/>
      <c r="F11" s="85"/>
      <c r="G11" s="92"/>
      <c r="H11" s="68">
        <f>SUM(H7:H10)</f>
        <v>0</v>
      </c>
    </row>
    <row r="12" spans="1:8" s="8" customFormat="1" ht="12.75">
      <c r="A12" s="78"/>
      <c r="B12" s="79"/>
      <c r="C12" s="11"/>
      <c r="D12" s="42"/>
      <c r="E12" s="80"/>
      <c r="F12" s="81"/>
      <c r="G12" s="93"/>
      <c r="H12" s="56"/>
    </row>
    <row r="13" spans="1:8" s="8" customFormat="1" ht="12.75" customHeight="1">
      <c r="A13" s="75" t="s">
        <v>48</v>
      </c>
      <c r="B13" s="69"/>
      <c r="C13" s="70"/>
      <c r="D13" s="171" t="s">
        <v>10</v>
      </c>
      <c r="E13" s="71"/>
      <c r="F13" s="72"/>
      <c r="G13" s="94"/>
      <c r="H13" s="73"/>
    </row>
    <row r="14" spans="1:8" s="8" customFormat="1" ht="142.5">
      <c r="A14" s="6" t="s">
        <v>16</v>
      </c>
      <c r="B14" s="6"/>
      <c r="C14" s="203"/>
      <c r="D14" s="223" t="s">
        <v>139</v>
      </c>
      <c r="E14" s="5" t="s">
        <v>37</v>
      </c>
      <c r="F14" s="24">
        <v>102</v>
      </c>
      <c r="G14" s="204"/>
      <c r="H14" s="50">
        <f t="shared" ref="H14:H16" si="0">F14*G14</f>
        <v>0</v>
      </c>
    </row>
    <row r="15" spans="1:8" s="8" customFormat="1" ht="51">
      <c r="A15" s="6" t="s">
        <v>18</v>
      </c>
      <c r="B15" s="6"/>
      <c r="C15" s="9"/>
      <c r="D15" s="165" t="s">
        <v>17</v>
      </c>
      <c r="E15" s="5" t="s">
        <v>38</v>
      </c>
      <c r="F15" s="24">
        <v>340</v>
      </c>
      <c r="G15" s="90"/>
      <c r="H15" s="50">
        <f t="shared" si="0"/>
        <v>0</v>
      </c>
    </row>
    <row r="16" spans="1:8" s="8" customFormat="1" ht="54.75" customHeight="1">
      <c r="A16" s="6" t="s">
        <v>21</v>
      </c>
      <c r="B16" s="6"/>
      <c r="C16" s="9"/>
      <c r="D16" s="165" t="s">
        <v>140</v>
      </c>
      <c r="E16" s="5" t="s">
        <v>141</v>
      </c>
      <c r="F16" s="24">
        <v>3</v>
      </c>
      <c r="G16" s="90"/>
      <c r="H16" s="50">
        <f t="shared" si="0"/>
        <v>0</v>
      </c>
    </row>
    <row r="17" spans="1:8" s="8" customFormat="1" ht="12.75" customHeight="1">
      <c r="A17" s="64"/>
      <c r="B17" s="64"/>
      <c r="C17" s="65"/>
      <c r="D17" s="167" t="str">
        <f>D13&amp;" UKUPNO:"</f>
        <v>ZEMLJANI RADOVI UKUPNO:</v>
      </c>
      <c r="E17" s="66"/>
      <c r="F17" s="67"/>
      <c r="G17" s="95"/>
      <c r="H17" s="68">
        <f>SUM(H14:H16)</f>
        <v>0</v>
      </c>
    </row>
    <row r="18" spans="1:8" s="8" customFormat="1" ht="12.75">
      <c r="A18" s="117"/>
      <c r="B18" s="117"/>
      <c r="C18" s="119"/>
      <c r="D18" s="120"/>
      <c r="E18" s="121"/>
      <c r="F18" s="122"/>
      <c r="G18" s="118"/>
      <c r="H18" s="86"/>
    </row>
    <row r="19" spans="1:8" s="8" customFormat="1" ht="27" customHeight="1">
      <c r="A19" s="20"/>
      <c r="B19" s="20"/>
      <c r="C19" s="77"/>
      <c r="D19" s="87"/>
      <c r="E19" s="43"/>
      <c r="F19" s="44"/>
      <c r="G19" s="99"/>
      <c r="H19" s="56"/>
    </row>
    <row r="20" spans="1:8" s="8" customFormat="1" ht="12.75" customHeight="1">
      <c r="A20" s="35" t="s">
        <v>49</v>
      </c>
      <c r="B20" s="35"/>
      <c r="C20" s="38"/>
      <c r="D20" s="172" t="s">
        <v>30</v>
      </c>
      <c r="E20" s="36"/>
      <c r="F20" s="37"/>
      <c r="G20" s="100"/>
      <c r="H20" s="76"/>
    </row>
    <row r="21" spans="1:8" s="8" customFormat="1" ht="132.75" customHeight="1">
      <c r="A21" s="25" t="s">
        <v>25</v>
      </c>
      <c r="B21" s="6"/>
      <c r="C21" s="203"/>
      <c r="D21" s="168" t="s">
        <v>142</v>
      </c>
      <c r="E21" s="5" t="s">
        <v>37</v>
      </c>
      <c r="F21" s="24">
        <v>85</v>
      </c>
      <c r="G21" s="204"/>
      <c r="H21" s="50">
        <f>F21*G21</f>
        <v>0</v>
      </c>
    </row>
    <row r="22" spans="1:8" s="8" customFormat="1" ht="91.5" customHeight="1">
      <c r="A22" s="6" t="s">
        <v>27</v>
      </c>
      <c r="B22" s="6"/>
      <c r="C22" s="9"/>
      <c r="D22" s="165" t="s">
        <v>143</v>
      </c>
      <c r="E22" s="5"/>
      <c r="F22" s="23"/>
      <c r="G22" s="90"/>
      <c r="H22" s="50"/>
    </row>
    <row r="23" spans="1:8" s="8" customFormat="1" ht="13.5" customHeight="1">
      <c r="A23" s="6"/>
      <c r="B23" s="6"/>
      <c r="C23" s="9"/>
      <c r="D23" s="165" t="s">
        <v>146</v>
      </c>
      <c r="E23" s="5" t="s">
        <v>37</v>
      </c>
      <c r="F23" s="23">
        <v>40.799999999999997</v>
      </c>
      <c r="G23" s="90"/>
      <c r="H23" s="50">
        <f>F23*G23</f>
        <v>0</v>
      </c>
    </row>
    <row r="24" spans="1:8" s="8" customFormat="1" ht="13.5" customHeight="1">
      <c r="A24" s="6"/>
      <c r="B24" s="6"/>
      <c r="C24" s="9"/>
      <c r="D24" s="165" t="s">
        <v>144</v>
      </c>
      <c r="E24" s="5" t="s">
        <v>38</v>
      </c>
      <c r="F24" s="23">
        <v>35</v>
      </c>
      <c r="G24" s="90"/>
      <c r="H24" s="50">
        <f>F24*G24</f>
        <v>0</v>
      </c>
    </row>
    <row r="25" spans="1:8" s="8" customFormat="1" ht="13.5" customHeight="1">
      <c r="A25" s="6"/>
      <c r="B25" s="6"/>
      <c r="C25" s="9"/>
      <c r="D25" s="165" t="s">
        <v>145</v>
      </c>
      <c r="E25" s="5" t="s">
        <v>147</v>
      </c>
      <c r="F25" s="24">
        <v>700</v>
      </c>
      <c r="G25" s="90"/>
      <c r="H25" s="50">
        <f>F25*G25</f>
        <v>0</v>
      </c>
    </row>
    <row r="26" spans="1:8" s="8" customFormat="1" ht="12.75" customHeight="1">
      <c r="A26" s="64"/>
      <c r="B26" s="64"/>
      <c r="C26" s="74"/>
      <c r="D26" s="169" t="str">
        <f>D20&amp;" UKUPNO:"</f>
        <v>KOLNIČKA KONSTRUKCIJA UKUPNO:</v>
      </c>
      <c r="E26" s="66"/>
      <c r="F26" s="67"/>
      <c r="G26" s="98"/>
      <c r="H26" s="68">
        <f>SUM(H21:H25)</f>
        <v>0</v>
      </c>
    </row>
    <row r="27" spans="1:8" s="8" customFormat="1" ht="24" customHeight="1">
      <c r="A27" s="20"/>
      <c r="B27" s="20"/>
      <c r="C27" s="77"/>
      <c r="D27" s="87"/>
      <c r="E27" s="43"/>
      <c r="F27" s="44"/>
      <c r="G27" s="99"/>
      <c r="H27" s="56"/>
    </row>
    <row r="28" spans="1:8" s="8" customFormat="1" ht="12.75" customHeight="1">
      <c r="A28" s="20"/>
      <c r="B28" s="20"/>
      <c r="C28" s="11"/>
      <c r="D28" s="42"/>
      <c r="E28" s="42"/>
      <c r="F28" s="44"/>
      <c r="G28" s="97"/>
      <c r="H28" s="56"/>
    </row>
    <row r="29" spans="1:8" s="8" customFormat="1" ht="20.25" customHeight="1">
      <c r="A29" s="250" t="s">
        <v>43</v>
      </c>
      <c r="B29" s="250"/>
      <c r="C29" s="250"/>
      <c r="D29" s="250"/>
      <c r="E29" s="22"/>
      <c r="F29" s="22"/>
      <c r="G29" s="101"/>
      <c r="H29" s="52"/>
    </row>
    <row r="30" spans="1:8" s="8" customFormat="1" ht="14.25" customHeight="1">
      <c r="A30" s="20"/>
      <c r="B30" s="20"/>
      <c r="C30" s="11"/>
      <c r="D30" s="242" t="s">
        <v>154</v>
      </c>
      <c r="E30" s="243"/>
      <c r="F30" s="243"/>
      <c r="G30" s="244"/>
      <c r="H30" s="245"/>
    </row>
    <row r="31" spans="1:8" s="13" customFormat="1" ht="14.25" customHeight="1">
      <c r="A31" s="10"/>
      <c r="B31" s="10"/>
      <c r="C31" s="11"/>
      <c r="D31" s="21" t="s">
        <v>12</v>
      </c>
      <c r="E31" s="12"/>
      <c r="F31" s="12"/>
      <c r="G31" s="12"/>
      <c r="H31" s="53">
        <f>H11</f>
        <v>0</v>
      </c>
    </row>
    <row r="32" spans="1:8" s="13" customFormat="1" ht="14.25" customHeight="1">
      <c r="A32" s="10"/>
      <c r="B32" s="10"/>
      <c r="C32" s="11"/>
      <c r="D32" s="21" t="s">
        <v>10</v>
      </c>
      <c r="E32" s="12"/>
      <c r="F32" s="12"/>
      <c r="G32" s="12"/>
      <c r="H32" s="53">
        <f>H17</f>
        <v>0</v>
      </c>
    </row>
    <row r="33" spans="1:12" s="13" customFormat="1" ht="14.25" customHeight="1">
      <c r="A33" s="10"/>
      <c r="B33" s="10"/>
      <c r="C33" s="11"/>
      <c r="D33" s="21" t="s">
        <v>30</v>
      </c>
      <c r="E33" s="12"/>
      <c r="F33" s="12"/>
      <c r="G33" s="12"/>
      <c r="H33" s="53">
        <f>H26</f>
        <v>0</v>
      </c>
    </row>
    <row r="34" spans="1:12" s="13" customFormat="1" ht="14.25" customHeight="1">
      <c r="A34" s="10"/>
      <c r="B34" s="10"/>
      <c r="C34" s="11"/>
      <c r="D34" s="239" t="s">
        <v>159</v>
      </c>
      <c r="E34" s="240"/>
      <c r="F34" s="240"/>
      <c r="G34" s="240"/>
      <c r="H34" s="241">
        <f>SUM(H31:H33)</f>
        <v>0</v>
      </c>
    </row>
    <row r="35" spans="1:12" s="229" customFormat="1" ht="15" customHeight="1">
      <c r="A35" s="224"/>
      <c r="B35" s="224"/>
      <c r="C35" s="225"/>
      <c r="D35" s="226"/>
      <c r="E35" s="227"/>
      <c r="F35" s="227"/>
      <c r="G35" s="227"/>
      <c r="H35" s="228"/>
    </row>
    <row r="36" spans="1:12" s="229" customFormat="1" ht="15" customHeight="1">
      <c r="A36" s="224"/>
      <c r="B36" s="224"/>
      <c r="C36" s="225"/>
      <c r="D36" s="226"/>
      <c r="E36" s="227"/>
      <c r="F36" s="227"/>
      <c r="G36" s="227"/>
      <c r="H36" s="228"/>
    </row>
    <row r="37" spans="1:12" s="229" customFormat="1" ht="15" customHeight="1">
      <c r="A37" s="224"/>
      <c r="B37" s="224"/>
      <c r="C37" s="225"/>
      <c r="D37" s="226"/>
      <c r="E37" s="227"/>
      <c r="F37" s="227"/>
      <c r="G37" s="227"/>
      <c r="H37" s="228"/>
    </row>
    <row r="38" spans="1:12" s="8" customFormat="1" ht="20.25" customHeight="1">
      <c r="A38" s="250" t="s">
        <v>149</v>
      </c>
      <c r="B38" s="250"/>
      <c r="C38" s="250"/>
      <c r="D38" s="250"/>
      <c r="E38" s="250"/>
      <c r="F38" s="22"/>
      <c r="G38" s="101"/>
      <c r="H38" s="52"/>
    </row>
    <row r="39" spans="1:12" s="13" customFormat="1" ht="14.25" customHeight="1">
      <c r="A39" s="10"/>
      <c r="B39" s="10"/>
      <c r="C39" s="11"/>
      <c r="D39" s="39" t="s">
        <v>155</v>
      </c>
      <c r="E39" s="12"/>
      <c r="F39" s="12"/>
      <c r="G39" s="12"/>
      <c r="H39" s="55">
        <f>SUM(T_1!H75)</f>
        <v>0</v>
      </c>
      <c r="L39" s="237"/>
    </row>
    <row r="40" spans="1:12" s="13" customFormat="1" ht="14.25" customHeight="1">
      <c r="A40" s="10"/>
      <c r="B40" s="10"/>
      <c r="C40" s="11"/>
      <c r="D40" s="39" t="s">
        <v>156</v>
      </c>
      <c r="E40" s="12"/>
      <c r="F40" s="12"/>
      <c r="G40" s="12"/>
      <c r="H40" s="55">
        <f>SUM(H34)</f>
        <v>0</v>
      </c>
    </row>
    <row r="41" spans="1:12" s="13" customFormat="1" ht="14.25" customHeight="1">
      <c r="A41" s="10"/>
      <c r="B41" s="10"/>
      <c r="C41" s="11"/>
      <c r="D41" s="39" t="s">
        <v>157</v>
      </c>
      <c r="E41" s="12"/>
      <c r="F41" s="12"/>
      <c r="G41" s="12"/>
      <c r="H41" s="55">
        <f>SUM(H39:H40)</f>
        <v>0</v>
      </c>
    </row>
    <row r="42" spans="1:12" s="13" customFormat="1" ht="12.75">
      <c r="A42" s="10"/>
      <c r="B42" s="10"/>
      <c r="C42" s="11"/>
      <c r="D42" s="166" t="s">
        <v>44</v>
      </c>
      <c r="E42" s="40"/>
      <c r="F42" s="40"/>
      <c r="G42" s="40"/>
      <c r="H42" s="57">
        <f>H41*0.25</f>
        <v>0</v>
      </c>
    </row>
    <row r="43" spans="1:12" s="13" customFormat="1" ht="15.75" customHeight="1">
      <c r="A43" s="10"/>
      <c r="B43" s="10"/>
      <c r="C43" s="11"/>
      <c r="D43" s="230" t="s">
        <v>158</v>
      </c>
      <c r="E43" s="231"/>
      <c r="F43" s="231"/>
      <c r="G43" s="231"/>
      <c r="H43" s="232">
        <f>SUM(H41:H42)</f>
        <v>0</v>
      </c>
    </row>
    <row r="44" spans="1:12" s="229" customFormat="1" ht="15" customHeight="1">
      <c r="A44" s="224"/>
      <c r="B44" s="224"/>
      <c r="C44" s="225"/>
      <c r="D44" s="226"/>
      <c r="E44" s="227"/>
      <c r="F44" s="227"/>
      <c r="G44" s="227"/>
      <c r="H44" s="228"/>
    </row>
    <row r="45" spans="1:12" s="229" customFormat="1" ht="12.75">
      <c r="A45" s="224"/>
      <c r="B45" s="224"/>
      <c r="C45" s="225"/>
      <c r="D45" s="226"/>
      <c r="E45" s="227"/>
      <c r="F45" s="227"/>
      <c r="G45" s="227"/>
      <c r="H45" s="228"/>
    </row>
    <row r="46" spans="1:12">
      <c r="I46" s="58"/>
    </row>
    <row r="47" spans="1:12">
      <c r="D47" s="17"/>
      <c r="E47" s="18"/>
      <c r="F47" s="18"/>
      <c r="G47" s="18"/>
    </row>
    <row r="48" spans="1:12" ht="14.25">
      <c r="D48" s="14"/>
      <c r="E48" s="19"/>
      <c r="F48" s="19"/>
      <c r="G48" s="102"/>
      <c r="I48" s="58"/>
    </row>
    <row r="49" spans="5:8">
      <c r="E49" s="18"/>
      <c r="F49" s="18"/>
      <c r="G49" s="18"/>
    </row>
    <row r="50" spans="5:8">
      <c r="E50" s="7"/>
      <c r="H50" s="16"/>
    </row>
  </sheetData>
  <mergeCells count="2">
    <mergeCell ref="A38:E38"/>
    <mergeCell ref="A29:D29"/>
  </mergeCells>
  <pageMargins left="0.70866141732283472" right="0.15748031496062992" top="0.23622047244094491" bottom="0.74803149606299213" header="0.19685039370078741"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view="pageBreakPreview" zoomScale="85" zoomScaleNormal="100" zoomScaleSheetLayoutView="85" workbookViewId="0">
      <pane ySplit="6" topLeftCell="A7" activePane="bottomLeft" state="frozenSplit"/>
      <selection activeCell="J44" sqref="J44"/>
      <selection pane="bottomLeft" activeCell="J44" sqref="J44"/>
    </sheetView>
  </sheetViews>
  <sheetFormatPr defaultRowHeight="12.75"/>
  <cols>
    <col min="1" max="1" width="9" style="124"/>
    <col min="2" max="2" width="10.25" style="124" bestFit="1" customWidth="1"/>
    <col min="3" max="3" width="9" style="124" customWidth="1"/>
    <col min="4" max="11" width="9" style="124"/>
    <col min="12" max="12" width="9" style="124" customWidth="1"/>
    <col min="13" max="20" width="9" style="124"/>
    <col min="21" max="21" width="9.5" style="124" customWidth="1"/>
    <col min="22" max="16384" width="9" style="124"/>
  </cols>
  <sheetData>
    <row r="1" spans="1:22" ht="13.5" thickBot="1">
      <c r="E1" s="124">
        <v>1</v>
      </c>
      <c r="F1" s="124">
        <v>0.41678999999999999</v>
      </c>
    </row>
    <row r="2" spans="1:22" ht="13.5" thickTop="1">
      <c r="A2" s="280" t="s">
        <v>66</v>
      </c>
      <c r="B2" s="281"/>
      <c r="C2" s="282"/>
      <c r="D2" s="284"/>
      <c r="E2" s="281"/>
      <c r="F2" s="281"/>
      <c r="G2" s="282"/>
      <c r="H2" s="286"/>
      <c r="I2" s="281"/>
      <c r="J2" s="281"/>
      <c r="K2" s="282"/>
      <c r="L2" s="123"/>
      <c r="M2" s="281"/>
      <c r="N2" s="281"/>
      <c r="O2" s="281"/>
      <c r="P2" s="282"/>
      <c r="Q2" s="284" t="s">
        <v>67</v>
      </c>
      <c r="R2" s="288"/>
      <c r="S2" s="288"/>
      <c r="T2" s="289"/>
      <c r="U2" s="290" t="s">
        <v>68</v>
      </c>
    </row>
    <row r="3" spans="1:22">
      <c r="A3" s="283"/>
      <c r="B3" s="276"/>
      <c r="C3" s="277"/>
      <c r="D3" s="285"/>
      <c r="E3" s="276"/>
      <c r="F3" s="276"/>
      <c r="G3" s="277"/>
      <c r="H3" s="287"/>
      <c r="I3" s="276"/>
      <c r="J3" s="276"/>
      <c r="K3" s="277"/>
      <c r="L3" s="293" t="s">
        <v>69</v>
      </c>
      <c r="M3" s="276"/>
      <c r="N3" s="276"/>
      <c r="O3" s="276"/>
      <c r="P3" s="277"/>
      <c r="Q3" s="285" t="s">
        <v>70</v>
      </c>
      <c r="R3" s="276"/>
      <c r="S3" s="276" t="s">
        <v>71</v>
      </c>
      <c r="T3" s="277"/>
      <c r="U3" s="291"/>
    </row>
    <row r="4" spans="1:22" ht="18" customHeight="1">
      <c r="A4" s="283" t="s">
        <v>72</v>
      </c>
      <c r="B4" s="125" t="s">
        <v>73</v>
      </c>
      <c r="C4" s="126" t="s">
        <v>74</v>
      </c>
      <c r="D4" s="127" t="s">
        <v>70</v>
      </c>
      <c r="E4" s="125" t="s">
        <v>71</v>
      </c>
      <c r="F4" s="125" t="s">
        <v>75</v>
      </c>
      <c r="G4" s="126" t="s">
        <v>76</v>
      </c>
      <c r="H4" s="161" t="s">
        <v>70</v>
      </c>
      <c r="I4" s="125" t="s">
        <v>71</v>
      </c>
      <c r="J4" s="125" t="s">
        <v>75</v>
      </c>
      <c r="K4" s="126" t="s">
        <v>76</v>
      </c>
      <c r="L4" s="293"/>
      <c r="M4" s="125" t="s">
        <v>70</v>
      </c>
      <c r="N4" s="125" t="s">
        <v>71</v>
      </c>
      <c r="O4" s="125" t="s">
        <v>75</v>
      </c>
      <c r="P4" s="126" t="s">
        <v>76</v>
      </c>
      <c r="Q4" s="127" t="s">
        <v>77</v>
      </c>
      <c r="R4" s="125" t="s">
        <v>78</v>
      </c>
      <c r="S4" s="125" t="s">
        <v>77</v>
      </c>
      <c r="T4" s="126" t="s">
        <v>78</v>
      </c>
      <c r="U4" s="291"/>
    </row>
    <row r="5" spans="1:22" ht="14.25">
      <c r="A5" s="283"/>
      <c r="B5" s="125" t="s">
        <v>79</v>
      </c>
      <c r="C5" s="126" t="s">
        <v>80</v>
      </c>
      <c r="D5" s="127" t="s">
        <v>81</v>
      </c>
      <c r="E5" s="125" t="s">
        <v>81</v>
      </c>
      <c r="F5" s="125" t="s">
        <v>81</v>
      </c>
      <c r="G5" s="126" t="s">
        <v>80</v>
      </c>
      <c r="H5" s="161" t="s">
        <v>81</v>
      </c>
      <c r="I5" s="125" t="s">
        <v>81</v>
      </c>
      <c r="J5" s="125" t="s">
        <v>81</v>
      </c>
      <c r="K5" s="126" t="s">
        <v>80</v>
      </c>
      <c r="L5" s="128" t="s">
        <v>80</v>
      </c>
      <c r="M5" s="125" t="s">
        <v>82</v>
      </c>
      <c r="N5" s="125" t="s">
        <v>82</v>
      </c>
      <c r="O5" s="125" t="s">
        <v>82</v>
      </c>
      <c r="P5" s="126" t="s">
        <v>81</v>
      </c>
      <c r="Q5" s="127" t="s">
        <v>82</v>
      </c>
      <c r="R5" s="125" t="s">
        <v>82</v>
      </c>
      <c r="S5" s="125" t="s">
        <v>82</v>
      </c>
      <c r="T5" s="126" t="s">
        <v>82</v>
      </c>
      <c r="U5" s="292"/>
    </row>
    <row r="6" spans="1:22">
      <c r="A6" s="129">
        <v>1</v>
      </c>
      <c r="B6" s="130">
        <v>2</v>
      </c>
      <c r="C6" s="126" t="s">
        <v>83</v>
      </c>
      <c r="D6" s="132">
        <v>3</v>
      </c>
      <c r="E6" s="130">
        <v>4</v>
      </c>
      <c r="F6" s="130">
        <v>5</v>
      </c>
      <c r="G6" s="131">
        <v>6</v>
      </c>
      <c r="H6" s="162">
        <v>10</v>
      </c>
      <c r="I6" s="130">
        <v>11</v>
      </c>
      <c r="J6" s="130">
        <v>12</v>
      </c>
      <c r="K6" s="131">
        <v>13</v>
      </c>
      <c r="L6" s="133">
        <v>14</v>
      </c>
      <c r="M6" s="130">
        <v>16</v>
      </c>
      <c r="N6" s="130">
        <v>17</v>
      </c>
      <c r="O6" s="130">
        <v>18</v>
      </c>
      <c r="P6" s="131">
        <v>19</v>
      </c>
      <c r="Q6" s="132">
        <v>20</v>
      </c>
      <c r="R6" s="130">
        <v>21</v>
      </c>
      <c r="S6" s="130">
        <v>22</v>
      </c>
      <c r="T6" s="131">
        <v>23</v>
      </c>
      <c r="U6" s="134">
        <v>24</v>
      </c>
    </row>
    <row r="7" spans="1:22">
      <c r="A7" s="270"/>
      <c r="B7" s="276" t="s">
        <v>89</v>
      </c>
      <c r="C7" s="277"/>
      <c r="D7" s="278"/>
      <c r="E7" s="254"/>
      <c r="F7" s="254"/>
      <c r="G7" s="279"/>
      <c r="H7" s="153"/>
      <c r="I7" s="136"/>
      <c r="J7" s="136"/>
      <c r="K7" s="137"/>
      <c r="L7" s="138"/>
      <c r="M7" s="136"/>
      <c r="N7" s="136"/>
      <c r="O7" s="136"/>
      <c r="P7" s="137"/>
      <c r="Q7" s="135"/>
      <c r="R7" s="136"/>
      <c r="S7" s="136"/>
      <c r="T7" s="137"/>
      <c r="U7" s="139"/>
      <c r="V7" s="140"/>
    </row>
    <row r="8" spans="1:22">
      <c r="A8" s="270"/>
      <c r="B8" s="276"/>
      <c r="C8" s="277"/>
      <c r="D8" s="278"/>
      <c r="E8" s="254"/>
      <c r="F8" s="254"/>
      <c r="G8" s="279"/>
      <c r="H8" s="265"/>
      <c r="I8" s="259"/>
      <c r="J8" s="259"/>
      <c r="K8" s="261"/>
      <c r="L8" s="262"/>
      <c r="M8" s="259"/>
      <c r="N8" s="259"/>
      <c r="O8" s="259"/>
      <c r="P8" s="261"/>
      <c r="Q8" s="274"/>
      <c r="R8" s="259"/>
      <c r="S8" s="259"/>
      <c r="T8" s="261"/>
      <c r="U8" s="275"/>
      <c r="V8" s="140"/>
    </row>
    <row r="9" spans="1:22">
      <c r="A9" s="270">
        <v>0</v>
      </c>
      <c r="B9" s="271">
        <v>0</v>
      </c>
      <c r="C9" s="272">
        <v>0</v>
      </c>
      <c r="D9" s="274">
        <v>5.38</v>
      </c>
      <c r="E9" s="259">
        <v>1.3</v>
      </c>
      <c r="F9" s="259">
        <v>2.85</v>
      </c>
      <c r="G9" s="261">
        <v>7.5</v>
      </c>
      <c r="H9" s="265"/>
      <c r="I9" s="259"/>
      <c r="J9" s="259"/>
      <c r="K9" s="261"/>
      <c r="L9" s="262"/>
      <c r="M9" s="259"/>
      <c r="N9" s="259"/>
      <c r="O9" s="259"/>
      <c r="P9" s="261"/>
      <c r="Q9" s="274"/>
      <c r="R9" s="259"/>
      <c r="S9" s="259"/>
      <c r="T9" s="261"/>
      <c r="U9" s="275"/>
      <c r="V9" s="140"/>
    </row>
    <row r="10" spans="1:22">
      <c r="A10" s="270"/>
      <c r="B10" s="271"/>
      <c r="C10" s="273"/>
      <c r="D10" s="274"/>
      <c r="E10" s="259"/>
      <c r="F10" s="259"/>
      <c r="G10" s="261"/>
      <c r="H10" s="265">
        <f>(D9+D11)/2</f>
        <v>5.54</v>
      </c>
      <c r="I10" s="259">
        <f>(E9+E11)/2</f>
        <v>1.4</v>
      </c>
      <c r="J10" s="259">
        <f>(F9+F11)/2</f>
        <v>2.85</v>
      </c>
      <c r="K10" s="261">
        <f>(G9+G11)/2</f>
        <v>7.75</v>
      </c>
      <c r="L10" s="262">
        <f>B11-B9</f>
        <v>20</v>
      </c>
      <c r="M10" s="259">
        <f>H10*L10</f>
        <v>110.8</v>
      </c>
      <c r="N10" s="259">
        <f>I10*L10</f>
        <v>28</v>
      </c>
      <c r="O10" s="259">
        <f>J10*L10</f>
        <v>57</v>
      </c>
      <c r="P10" s="261">
        <f>K10*L10</f>
        <v>155</v>
      </c>
      <c r="Q10" s="274"/>
      <c r="R10" s="259"/>
      <c r="S10" s="259"/>
      <c r="T10" s="261"/>
      <c r="U10" s="275"/>
      <c r="V10" s="140"/>
    </row>
    <row r="11" spans="1:22">
      <c r="A11" s="270">
        <v>1</v>
      </c>
      <c r="B11" s="271">
        <v>20</v>
      </c>
      <c r="C11" s="272">
        <f>B11-B9</f>
        <v>20</v>
      </c>
      <c r="D11" s="274">
        <v>5.7</v>
      </c>
      <c r="E11" s="259">
        <v>1.5</v>
      </c>
      <c r="F11" s="259">
        <v>2.85</v>
      </c>
      <c r="G11" s="261">
        <v>8</v>
      </c>
      <c r="H11" s="265"/>
      <c r="I11" s="259"/>
      <c r="J11" s="259"/>
      <c r="K11" s="261"/>
      <c r="L11" s="262"/>
      <c r="M11" s="259"/>
      <c r="N11" s="259"/>
      <c r="O11" s="259"/>
      <c r="P11" s="261"/>
      <c r="Q11" s="274"/>
      <c r="R11" s="259"/>
      <c r="S11" s="259"/>
      <c r="T11" s="261"/>
      <c r="U11" s="275"/>
      <c r="V11" s="140"/>
    </row>
    <row r="12" spans="1:22">
      <c r="A12" s="270"/>
      <c r="B12" s="271"/>
      <c r="C12" s="273"/>
      <c r="D12" s="274"/>
      <c r="E12" s="259"/>
      <c r="F12" s="259"/>
      <c r="G12" s="261"/>
      <c r="H12" s="265">
        <f>(D11+D13)/2</f>
        <v>8.5</v>
      </c>
      <c r="I12" s="259">
        <f>(E11+E13)/2</f>
        <v>1.7</v>
      </c>
      <c r="J12" s="259">
        <f>(F11+F13)/2</f>
        <v>4.585</v>
      </c>
      <c r="K12" s="261">
        <f>(G11+G13)/2</f>
        <v>12.6</v>
      </c>
      <c r="L12" s="262">
        <f>B13-B11</f>
        <v>16.399999999999999</v>
      </c>
      <c r="M12" s="259">
        <f>H12*L12</f>
        <v>139.39999999999998</v>
      </c>
      <c r="N12" s="259">
        <f>I12*L12</f>
        <v>27.879999999999995</v>
      </c>
      <c r="O12" s="259">
        <f>J12*L12</f>
        <v>75.193999999999988</v>
      </c>
      <c r="P12" s="261">
        <f>K12*L12</f>
        <v>206.64</v>
      </c>
      <c r="Q12" s="274"/>
      <c r="R12" s="259"/>
      <c r="S12" s="259"/>
      <c r="T12" s="261"/>
      <c r="U12" s="275"/>
      <c r="V12" s="140"/>
    </row>
    <row r="13" spans="1:22">
      <c r="A13" s="270" t="s">
        <v>90</v>
      </c>
      <c r="B13" s="271">
        <v>36.4</v>
      </c>
      <c r="C13" s="272">
        <f>B13-B11</f>
        <v>16.399999999999999</v>
      </c>
      <c r="D13" s="274">
        <v>11.3</v>
      </c>
      <c r="E13" s="259">
        <v>1.9</v>
      </c>
      <c r="F13" s="259">
        <v>6.32</v>
      </c>
      <c r="G13" s="261">
        <v>17.2</v>
      </c>
      <c r="H13" s="265"/>
      <c r="I13" s="259"/>
      <c r="J13" s="259"/>
      <c r="K13" s="261"/>
      <c r="L13" s="262"/>
      <c r="M13" s="259"/>
      <c r="N13" s="259"/>
      <c r="O13" s="259"/>
      <c r="P13" s="261"/>
      <c r="Q13" s="274"/>
      <c r="R13" s="259"/>
      <c r="S13" s="259"/>
      <c r="T13" s="261"/>
      <c r="U13" s="275"/>
      <c r="V13" s="140"/>
    </row>
    <row r="14" spans="1:22">
      <c r="A14" s="270"/>
      <c r="B14" s="271"/>
      <c r="C14" s="273"/>
      <c r="D14" s="274"/>
      <c r="E14" s="259"/>
      <c r="F14" s="259"/>
      <c r="G14" s="261"/>
      <c r="H14" s="265">
        <f>(D13+D15)/2</f>
        <v>11.55</v>
      </c>
      <c r="I14" s="259">
        <f>(E13+E15)/2</f>
        <v>2.0999999999999996</v>
      </c>
      <c r="J14" s="259">
        <f>(F13+F15)/2</f>
        <v>6.4</v>
      </c>
      <c r="K14" s="261">
        <f>(G13+G15)/2</f>
        <v>17.25</v>
      </c>
      <c r="L14" s="262">
        <f>B15-B13</f>
        <v>3.6000000000000014</v>
      </c>
      <c r="M14" s="259">
        <f>H14*L14</f>
        <v>41.58000000000002</v>
      </c>
      <c r="N14" s="259">
        <f>I14*L14</f>
        <v>7.5600000000000014</v>
      </c>
      <c r="O14" s="259">
        <f>J14*L14</f>
        <v>23.04000000000001</v>
      </c>
      <c r="P14" s="261">
        <f>K14*L14</f>
        <v>62.100000000000023</v>
      </c>
      <c r="Q14" s="274"/>
      <c r="R14" s="259"/>
      <c r="S14" s="259"/>
      <c r="T14" s="261"/>
      <c r="U14" s="275"/>
      <c r="V14" s="140"/>
    </row>
    <row r="15" spans="1:22">
      <c r="A15" s="270">
        <v>2</v>
      </c>
      <c r="B15" s="271">
        <v>40</v>
      </c>
      <c r="C15" s="272">
        <f>B15-B13</f>
        <v>3.6000000000000014</v>
      </c>
      <c r="D15" s="274">
        <v>11.8</v>
      </c>
      <c r="E15" s="259">
        <v>2.2999999999999998</v>
      </c>
      <c r="F15" s="259">
        <v>6.48</v>
      </c>
      <c r="G15" s="261">
        <v>17.3</v>
      </c>
      <c r="H15" s="265"/>
      <c r="I15" s="259"/>
      <c r="J15" s="259"/>
      <c r="K15" s="261"/>
      <c r="L15" s="262"/>
      <c r="M15" s="259"/>
      <c r="N15" s="259"/>
      <c r="O15" s="259"/>
      <c r="P15" s="261"/>
      <c r="Q15" s="274"/>
      <c r="R15" s="259"/>
      <c r="S15" s="259"/>
      <c r="T15" s="261"/>
      <c r="U15" s="275"/>
      <c r="V15" s="140"/>
    </row>
    <row r="16" spans="1:22">
      <c r="A16" s="270"/>
      <c r="B16" s="271"/>
      <c r="C16" s="273"/>
      <c r="D16" s="274"/>
      <c r="E16" s="259"/>
      <c r="F16" s="259"/>
      <c r="G16" s="261"/>
      <c r="H16" s="265">
        <f>(D15+D17)/2</f>
        <v>12.100000000000001</v>
      </c>
      <c r="I16" s="259">
        <f>(E15+E17)/2</f>
        <v>2.0499999999999998</v>
      </c>
      <c r="J16" s="259">
        <f>(F15+F17)/2</f>
        <v>6.5449999999999999</v>
      </c>
      <c r="K16" s="261">
        <f>(G15+G17)/2</f>
        <v>17.425000000000001</v>
      </c>
      <c r="L16" s="262">
        <f>B17-B15</f>
        <v>1</v>
      </c>
      <c r="M16" s="259">
        <f>H16*L16</f>
        <v>12.100000000000001</v>
      </c>
      <c r="N16" s="259">
        <f>I16*L16</f>
        <v>2.0499999999999998</v>
      </c>
      <c r="O16" s="259">
        <f>J16*L16</f>
        <v>6.5449999999999999</v>
      </c>
      <c r="P16" s="261">
        <f>K16*L16</f>
        <v>17.425000000000001</v>
      </c>
      <c r="Q16" s="274"/>
      <c r="R16" s="259"/>
      <c r="S16" s="259"/>
      <c r="T16" s="261"/>
      <c r="U16" s="275"/>
      <c r="V16" s="140"/>
    </row>
    <row r="17" spans="1:22">
      <c r="A17" s="270" t="s">
        <v>83</v>
      </c>
      <c r="B17" s="271">
        <v>41</v>
      </c>
      <c r="C17" s="272">
        <f>B17-B11</f>
        <v>21</v>
      </c>
      <c r="D17" s="274">
        <v>12.4</v>
      </c>
      <c r="E17" s="259">
        <v>1.8</v>
      </c>
      <c r="F17" s="259">
        <v>6.61</v>
      </c>
      <c r="G17" s="261">
        <v>17.55</v>
      </c>
      <c r="H17" s="265"/>
      <c r="I17" s="259"/>
      <c r="J17" s="259"/>
      <c r="K17" s="261"/>
      <c r="L17" s="262"/>
      <c r="M17" s="259"/>
      <c r="N17" s="259"/>
      <c r="O17" s="259"/>
      <c r="P17" s="261"/>
      <c r="Q17" s="274"/>
      <c r="R17" s="259"/>
      <c r="S17" s="259"/>
      <c r="T17" s="261"/>
      <c r="U17" s="275"/>
      <c r="V17" s="140"/>
    </row>
    <row r="18" spans="1:22">
      <c r="A18" s="270"/>
      <c r="B18" s="271"/>
      <c r="C18" s="273"/>
      <c r="D18" s="274"/>
      <c r="E18" s="259"/>
      <c r="F18" s="259"/>
      <c r="G18" s="261"/>
      <c r="H18" s="265">
        <f>(D17+D19)/2</f>
        <v>12.600000000000001</v>
      </c>
      <c r="I18" s="259">
        <f>(E17+E19)/2</f>
        <v>1.75</v>
      </c>
      <c r="J18" s="259">
        <f>(F17+F19)/2</f>
        <v>6.6550000000000002</v>
      </c>
      <c r="K18" s="261">
        <f>(G17+G19)/2</f>
        <v>17.700000000000003</v>
      </c>
      <c r="L18" s="262">
        <f>B19-B17</f>
        <v>3</v>
      </c>
      <c r="M18" s="259">
        <f>H18*L18</f>
        <v>37.800000000000004</v>
      </c>
      <c r="N18" s="259">
        <f>I18*L18</f>
        <v>5.25</v>
      </c>
      <c r="O18" s="259">
        <f>J18*L18</f>
        <v>19.965</v>
      </c>
      <c r="P18" s="261">
        <f>K18*L18</f>
        <v>53.100000000000009</v>
      </c>
      <c r="Q18" s="274"/>
      <c r="R18" s="259"/>
      <c r="S18" s="259"/>
      <c r="T18" s="261"/>
      <c r="U18" s="275"/>
      <c r="V18" s="140"/>
    </row>
    <row r="19" spans="1:22">
      <c r="A19" s="270" t="s">
        <v>91</v>
      </c>
      <c r="B19" s="271">
        <v>44</v>
      </c>
      <c r="C19" s="272">
        <f>B19-B17</f>
        <v>3</v>
      </c>
      <c r="D19" s="274">
        <v>12.8</v>
      </c>
      <c r="E19" s="259">
        <v>1.7</v>
      </c>
      <c r="F19" s="259">
        <v>6.7</v>
      </c>
      <c r="G19" s="261">
        <v>17.850000000000001</v>
      </c>
      <c r="H19" s="265"/>
      <c r="I19" s="259"/>
      <c r="J19" s="259"/>
      <c r="K19" s="261"/>
      <c r="L19" s="262"/>
      <c r="M19" s="259"/>
      <c r="N19" s="259"/>
      <c r="O19" s="259"/>
      <c r="P19" s="261"/>
      <c r="Q19" s="274"/>
      <c r="R19" s="259"/>
      <c r="S19" s="259"/>
      <c r="T19" s="261"/>
      <c r="U19" s="275"/>
      <c r="V19" s="140"/>
    </row>
    <row r="20" spans="1:22">
      <c r="A20" s="270"/>
      <c r="B20" s="271"/>
      <c r="C20" s="273"/>
      <c r="D20" s="274"/>
      <c r="E20" s="259"/>
      <c r="F20" s="259"/>
      <c r="G20" s="261"/>
      <c r="H20" s="265">
        <f>(D19+D21)/2</f>
        <v>12.48</v>
      </c>
      <c r="I20" s="259">
        <f>(E19+E21)/2</f>
        <v>1.85</v>
      </c>
      <c r="J20" s="259">
        <f>(F19+F21)/2</f>
        <v>6.57</v>
      </c>
      <c r="K20" s="261">
        <f>(G19+G21)/2</f>
        <v>17.850000000000001</v>
      </c>
      <c r="L20" s="262">
        <f>B21-B19</f>
        <v>16</v>
      </c>
      <c r="M20" s="259">
        <f>H20*L20</f>
        <v>199.68</v>
      </c>
      <c r="N20" s="259">
        <f>I20*L20</f>
        <v>29.6</v>
      </c>
      <c r="O20" s="259">
        <f>J20*L20</f>
        <v>105.12</v>
      </c>
      <c r="P20" s="261">
        <f>K20*L20</f>
        <v>285.60000000000002</v>
      </c>
      <c r="Q20" s="135"/>
      <c r="R20" s="136"/>
      <c r="S20" s="136"/>
      <c r="T20" s="137"/>
      <c r="U20" s="139"/>
      <c r="V20" s="140"/>
    </row>
    <row r="21" spans="1:22">
      <c r="A21" s="270">
        <v>3</v>
      </c>
      <c r="B21" s="271">
        <v>60</v>
      </c>
      <c r="C21" s="272">
        <f>B21-B19</f>
        <v>16</v>
      </c>
      <c r="D21" s="274">
        <v>12.16</v>
      </c>
      <c r="E21" s="259">
        <v>2</v>
      </c>
      <c r="F21" s="259">
        <v>6.44</v>
      </c>
      <c r="G21" s="261">
        <v>17.850000000000001</v>
      </c>
      <c r="H21" s="265"/>
      <c r="I21" s="259"/>
      <c r="J21" s="259"/>
      <c r="K21" s="261"/>
      <c r="L21" s="262"/>
      <c r="M21" s="259"/>
      <c r="N21" s="259"/>
      <c r="O21" s="259"/>
      <c r="P21" s="261"/>
      <c r="Q21" s="135"/>
      <c r="R21" s="136"/>
      <c r="S21" s="136"/>
      <c r="T21" s="137"/>
      <c r="U21" s="139"/>
      <c r="V21" s="140"/>
    </row>
    <row r="22" spans="1:22">
      <c r="A22" s="270"/>
      <c r="B22" s="271"/>
      <c r="C22" s="273"/>
      <c r="D22" s="274"/>
      <c r="E22" s="259"/>
      <c r="F22" s="259"/>
      <c r="G22" s="261"/>
      <c r="H22" s="265">
        <f>(D21+D23)/2</f>
        <v>11.42</v>
      </c>
      <c r="I22" s="259">
        <f>(E21+E23)/2</f>
        <v>1.6</v>
      </c>
      <c r="J22" s="259">
        <f>(F21+F23)/2</f>
        <v>6.1950000000000003</v>
      </c>
      <c r="K22" s="261">
        <f>(G21+G23)/2</f>
        <v>17.850000000000001</v>
      </c>
      <c r="L22" s="262">
        <f>B23-B21</f>
        <v>20</v>
      </c>
      <c r="M22" s="259">
        <f>H22*L22</f>
        <v>228.4</v>
      </c>
      <c r="N22" s="259">
        <f>I22*L22</f>
        <v>32</v>
      </c>
      <c r="O22" s="259">
        <f>J22*L22</f>
        <v>123.9</v>
      </c>
      <c r="P22" s="261">
        <f>K22*L22</f>
        <v>357</v>
      </c>
      <c r="Q22" s="274"/>
      <c r="R22" s="259"/>
      <c r="S22" s="259"/>
      <c r="T22" s="261"/>
      <c r="U22" s="275"/>
      <c r="V22" s="140"/>
    </row>
    <row r="23" spans="1:22">
      <c r="A23" s="270">
        <v>4</v>
      </c>
      <c r="B23" s="271">
        <v>80</v>
      </c>
      <c r="C23" s="272">
        <f>B23-B21</f>
        <v>20</v>
      </c>
      <c r="D23" s="274">
        <v>10.68</v>
      </c>
      <c r="E23" s="259">
        <v>1.2</v>
      </c>
      <c r="F23" s="259">
        <v>5.95</v>
      </c>
      <c r="G23" s="261">
        <v>17.850000000000001</v>
      </c>
      <c r="H23" s="265"/>
      <c r="I23" s="259"/>
      <c r="J23" s="259"/>
      <c r="K23" s="261"/>
      <c r="L23" s="262"/>
      <c r="M23" s="259"/>
      <c r="N23" s="259"/>
      <c r="O23" s="259"/>
      <c r="P23" s="261"/>
      <c r="Q23" s="274"/>
      <c r="R23" s="259"/>
      <c r="S23" s="259"/>
      <c r="T23" s="261"/>
      <c r="U23" s="275"/>
      <c r="V23" s="140"/>
    </row>
    <row r="24" spans="1:22">
      <c r="A24" s="270"/>
      <c r="B24" s="271"/>
      <c r="C24" s="273"/>
      <c r="D24" s="274"/>
      <c r="E24" s="259"/>
      <c r="F24" s="259"/>
      <c r="G24" s="261"/>
      <c r="H24" s="265">
        <f>(D23+D25)/2</f>
        <v>10.965</v>
      </c>
      <c r="I24" s="259">
        <f>(E23+E25)/2</f>
        <v>1.35</v>
      </c>
      <c r="J24" s="259">
        <f>(F23+F25)/2</f>
        <v>6</v>
      </c>
      <c r="K24" s="261">
        <f>(G23+G25)/2</f>
        <v>17.850000000000001</v>
      </c>
      <c r="L24" s="262">
        <f>B25-B23</f>
        <v>20</v>
      </c>
      <c r="M24" s="259">
        <f>H24*L24</f>
        <v>219.3</v>
      </c>
      <c r="N24" s="259">
        <f>I24*L24</f>
        <v>27</v>
      </c>
      <c r="O24" s="259">
        <f>J24*L24</f>
        <v>120</v>
      </c>
      <c r="P24" s="261">
        <f>K24*L24</f>
        <v>357</v>
      </c>
      <c r="Q24" s="274"/>
      <c r="R24" s="259"/>
      <c r="S24" s="259"/>
      <c r="T24" s="261"/>
      <c r="U24" s="275"/>
      <c r="V24" s="140"/>
    </row>
    <row r="25" spans="1:22">
      <c r="A25" s="270">
        <v>5</v>
      </c>
      <c r="B25" s="271">
        <v>100</v>
      </c>
      <c r="C25" s="272">
        <f>B25-B23</f>
        <v>20</v>
      </c>
      <c r="D25" s="274">
        <v>11.25</v>
      </c>
      <c r="E25" s="259">
        <v>1.5</v>
      </c>
      <c r="F25" s="259">
        <v>6.05</v>
      </c>
      <c r="G25" s="261">
        <v>17.850000000000001</v>
      </c>
      <c r="H25" s="265"/>
      <c r="I25" s="259"/>
      <c r="J25" s="259"/>
      <c r="K25" s="261"/>
      <c r="L25" s="262"/>
      <c r="M25" s="259"/>
      <c r="N25" s="259"/>
      <c r="O25" s="259"/>
      <c r="P25" s="261"/>
      <c r="Q25" s="274"/>
      <c r="R25" s="259"/>
      <c r="S25" s="259"/>
      <c r="T25" s="261"/>
      <c r="U25" s="275"/>
      <c r="V25" s="140"/>
    </row>
    <row r="26" spans="1:22">
      <c r="A26" s="270"/>
      <c r="B26" s="271"/>
      <c r="C26" s="273"/>
      <c r="D26" s="274"/>
      <c r="E26" s="259"/>
      <c r="F26" s="259"/>
      <c r="G26" s="261"/>
      <c r="H26" s="265">
        <f>(D25+D27)/2</f>
        <v>8.5250000000000004</v>
      </c>
      <c r="I26" s="259">
        <f>(E25+E27)/2</f>
        <v>1.4</v>
      </c>
      <c r="J26" s="259">
        <f>(F25+F27)/2</f>
        <v>5.2750000000000004</v>
      </c>
      <c r="K26" s="261">
        <f>(G25+G27)/2</f>
        <v>17.850000000000001</v>
      </c>
      <c r="L26" s="262">
        <f>B27-B25</f>
        <v>20</v>
      </c>
      <c r="M26" s="259">
        <f>H26*L26</f>
        <v>170.5</v>
      </c>
      <c r="N26" s="259">
        <f>I26*L26</f>
        <v>28</v>
      </c>
      <c r="O26" s="259">
        <f>J26*L26</f>
        <v>105.5</v>
      </c>
      <c r="P26" s="261">
        <f>K26*L26</f>
        <v>357</v>
      </c>
      <c r="Q26" s="274"/>
      <c r="R26" s="259"/>
      <c r="S26" s="259"/>
      <c r="T26" s="261"/>
      <c r="U26" s="275"/>
      <c r="V26" s="140"/>
    </row>
    <row r="27" spans="1:22">
      <c r="A27" s="270">
        <v>6</v>
      </c>
      <c r="B27" s="271">
        <v>120</v>
      </c>
      <c r="C27" s="272">
        <f>B27-B25</f>
        <v>20</v>
      </c>
      <c r="D27" s="274">
        <v>5.8</v>
      </c>
      <c r="E27" s="259">
        <v>1.3</v>
      </c>
      <c r="F27" s="259">
        <v>4.5</v>
      </c>
      <c r="G27" s="261">
        <v>17.850000000000001</v>
      </c>
      <c r="H27" s="265"/>
      <c r="I27" s="259"/>
      <c r="J27" s="259"/>
      <c r="K27" s="261"/>
      <c r="L27" s="262"/>
      <c r="M27" s="259"/>
      <c r="N27" s="259"/>
      <c r="O27" s="259"/>
      <c r="P27" s="261"/>
      <c r="Q27" s="274"/>
      <c r="R27" s="259"/>
      <c r="S27" s="259"/>
      <c r="T27" s="261"/>
      <c r="U27" s="275"/>
      <c r="V27" s="140"/>
    </row>
    <row r="28" spans="1:22">
      <c r="A28" s="270"/>
      <c r="B28" s="271"/>
      <c r="C28" s="273"/>
      <c r="D28" s="274"/>
      <c r="E28" s="259"/>
      <c r="F28" s="259"/>
      <c r="G28" s="261"/>
      <c r="H28" s="265">
        <f>(D27+D29)/2</f>
        <v>7.65</v>
      </c>
      <c r="I28" s="259">
        <f>(E27+E29)/2</f>
        <v>1.4</v>
      </c>
      <c r="J28" s="259">
        <f>(F27+F29)/2</f>
        <v>5.15</v>
      </c>
      <c r="K28" s="261">
        <f>(G27+G29)/2</f>
        <v>19.925000000000001</v>
      </c>
      <c r="L28" s="262">
        <f>B29-B27</f>
        <v>12.150000000000006</v>
      </c>
      <c r="M28" s="259">
        <f>H28*L28</f>
        <v>92.947500000000048</v>
      </c>
      <c r="N28" s="259">
        <f>I28*L28</f>
        <v>17.010000000000005</v>
      </c>
      <c r="O28" s="259">
        <f>J28*L28</f>
        <v>62.572500000000034</v>
      </c>
      <c r="P28" s="261">
        <f>K28*L28</f>
        <v>242.08875000000012</v>
      </c>
      <c r="Q28" s="135"/>
      <c r="R28" s="136"/>
      <c r="S28" s="136"/>
      <c r="T28" s="137"/>
      <c r="U28" s="139"/>
      <c r="V28" s="140"/>
    </row>
    <row r="29" spans="1:22">
      <c r="A29" s="270">
        <v>7</v>
      </c>
      <c r="B29" s="271">
        <v>132.15</v>
      </c>
      <c r="C29" s="272">
        <f>B29-B27</f>
        <v>12.150000000000006</v>
      </c>
      <c r="D29" s="274">
        <v>9.5</v>
      </c>
      <c r="E29" s="259">
        <v>1.5</v>
      </c>
      <c r="F29" s="259">
        <v>5.8</v>
      </c>
      <c r="G29" s="261">
        <v>22</v>
      </c>
      <c r="H29" s="265"/>
      <c r="I29" s="259"/>
      <c r="J29" s="259"/>
      <c r="K29" s="261"/>
      <c r="L29" s="262"/>
      <c r="M29" s="259"/>
      <c r="N29" s="259"/>
      <c r="O29" s="259"/>
      <c r="P29" s="261"/>
      <c r="Q29" s="159"/>
      <c r="R29" s="157"/>
      <c r="S29" s="157"/>
      <c r="T29" s="158"/>
      <c r="U29" s="160"/>
      <c r="V29" s="140"/>
    </row>
    <row r="30" spans="1:22">
      <c r="A30" s="270"/>
      <c r="B30" s="271"/>
      <c r="C30" s="273"/>
      <c r="D30" s="274"/>
      <c r="E30" s="259"/>
      <c r="F30" s="259"/>
      <c r="G30" s="261"/>
      <c r="H30" s="265"/>
      <c r="I30" s="259"/>
      <c r="J30" s="259"/>
      <c r="K30" s="261"/>
      <c r="L30" s="262"/>
      <c r="M30" s="259"/>
      <c r="N30" s="259"/>
      <c r="O30" s="259"/>
      <c r="P30" s="261"/>
      <c r="Q30" s="159"/>
      <c r="R30" s="157"/>
      <c r="S30" s="157"/>
      <c r="T30" s="158"/>
      <c r="U30" s="160"/>
      <c r="V30" s="140"/>
    </row>
    <row r="31" spans="1:22">
      <c r="A31" s="154"/>
      <c r="B31" s="155"/>
      <c r="C31" s="156"/>
      <c r="D31" s="152"/>
      <c r="E31" s="157"/>
      <c r="F31" s="157"/>
      <c r="G31" s="158"/>
      <c r="H31" s="265"/>
      <c r="I31" s="259"/>
      <c r="J31" s="259"/>
      <c r="K31" s="261"/>
      <c r="L31" s="262"/>
      <c r="M31" s="259"/>
      <c r="N31" s="259"/>
      <c r="O31" s="259"/>
      <c r="P31" s="261"/>
      <c r="Q31" s="159"/>
      <c r="R31" s="157"/>
      <c r="S31" s="157"/>
      <c r="T31" s="158"/>
      <c r="U31" s="160"/>
      <c r="V31" s="140"/>
    </row>
    <row r="32" spans="1:22" ht="13.5" thickBot="1">
      <c r="A32" s="141"/>
      <c r="B32" s="142"/>
      <c r="C32" s="143"/>
      <c r="D32" s="144"/>
      <c r="E32" s="145"/>
      <c r="F32" s="145"/>
      <c r="G32" s="146"/>
      <c r="H32" s="163"/>
      <c r="I32" s="148"/>
      <c r="J32" s="253" t="s">
        <v>84</v>
      </c>
      <c r="K32" s="254"/>
      <c r="L32" s="257"/>
      <c r="M32" s="259">
        <f>SUM(M10:M31)</f>
        <v>1252.5075000000002</v>
      </c>
      <c r="N32" s="259">
        <f>SUM(N10:N28)</f>
        <v>204.35000000000002</v>
      </c>
      <c r="O32" s="259">
        <f>SUM(O10:O31)</f>
        <v>698.8365</v>
      </c>
      <c r="P32" s="263">
        <f>SUM(P10:P31)</f>
        <v>2092.9537500000001</v>
      </c>
      <c r="Q32" s="149"/>
      <c r="R32" s="147"/>
      <c r="S32" s="147"/>
      <c r="T32" s="150"/>
      <c r="U32" s="151"/>
      <c r="V32" s="140"/>
    </row>
    <row r="33" spans="2:22" ht="14.25" thickTop="1" thickBot="1">
      <c r="D33" s="140"/>
      <c r="E33" s="140"/>
      <c r="F33" s="140"/>
      <c r="G33" s="140"/>
      <c r="H33" s="140"/>
      <c r="I33" s="140"/>
      <c r="J33" s="255"/>
      <c r="K33" s="256"/>
      <c r="L33" s="258"/>
      <c r="M33" s="260"/>
      <c r="N33" s="260"/>
      <c r="O33" s="260"/>
      <c r="P33" s="264"/>
      <c r="Q33" s="140"/>
      <c r="R33" s="140"/>
      <c r="S33" s="140"/>
      <c r="T33" s="140"/>
      <c r="U33" s="140"/>
      <c r="V33" s="140"/>
    </row>
    <row r="34" spans="2:22" ht="13.5" thickTop="1">
      <c r="B34" s="124" t="s">
        <v>85</v>
      </c>
      <c r="E34" s="140" t="s">
        <v>86</v>
      </c>
      <c r="H34" s="140"/>
      <c r="I34" s="140"/>
      <c r="J34" s="266"/>
      <c r="K34" s="266"/>
      <c r="L34" s="268"/>
      <c r="M34" s="251"/>
      <c r="N34" s="251"/>
      <c r="O34" s="251"/>
      <c r="P34" s="251"/>
      <c r="Q34" s="140"/>
      <c r="R34" s="140"/>
      <c r="S34" s="140"/>
      <c r="T34" s="140"/>
      <c r="U34" s="140"/>
      <c r="V34" s="140"/>
    </row>
    <row r="35" spans="2:22">
      <c r="B35" s="124" t="s">
        <v>87</v>
      </c>
      <c r="D35" s="140"/>
      <c r="E35" s="140" t="s">
        <v>88</v>
      </c>
      <c r="F35" s="140"/>
      <c r="G35" s="140"/>
      <c r="H35" s="140"/>
      <c r="I35" s="140"/>
      <c r="J35" s="267"/>
      <c r="K35" s="267"/>
      <c r="L35" s="269"/>
      <c r="M35" s="252"/>
      <c r="N35" s="252"/>
      <c r="O35" s="252"/>
      <c r="P35" s="252"/>
      <c r="Q35" s="140"/>
      <c r="R35" s="140"/>
      <c r="S35" s="140"/>
      <c r="T35" s="140"/>
      <c r="U35" s="140"/>
      <c r="V35" s="140"/>
    </row>
    <row r="36" spans="2:22">
      <c r="D36" s="140"/>
      <c r="E36" s="140"/>
      <c r="F36" s="140"/>
      <c r="G36" s="140"/>
      <c r="H36" s="140"/>
      <c r="I36" s="140"/>
      <c r="J36" s="140"/>
      <c r="K36" s="140"/>
      <c r="L36" s="140"/>
      <c r="M36" s="140"/>
      <c r="N36" s="140"/>
      <c r="O36" s="140"/>
      <c r="P36" s="140"/>
      <c r="Q36" s="140"/>
      <c r="R36" s="140"/>
      <c r="S36" s="140"/>
      <c r="T36" s="140"/>
      <c r="U36" s="140"/>
      <c r="V36" s="140"/>
    </row>
    <row r="37" spans="2:22">
      <c r="D37" s="140"/>
      <c r="E37" s="140"/>
      <c r="F37" s="140"/>
      <c r="G37" s="140"/>
      <c r="H37" s="140"/>
      <c r="I37" s="140"/>
      <c r="J37" s="140"/>
      <c r="K37" s="140"/>
      <c r="L37" s="140"/>
      <c r="M37" s="140"/>
      <c r="N37" s="140"/>
      <c r="O37" s="140"/>
      <c r="P37" s="140"/>
      <c r="Q37" s="140"/>
      <c r="R37" s="140"/>
      <c r="S37" s="140"/>
      <c r="T37" s="140"/>
      <c r="U37" s="140"/>
      <c r="V37" s="140"/>
    </row>
    <row r="38" spans="2:22">
      <c r="D38" s="140"/>
      <c r="E38" s="140"/>
      <c r="F38" s="140"/>
      <c r="G38" s="140"/>
      <c r="H38" s="140"/>
      <c r="I38" s="140"/>
      <c r="J38" s="140"/>
      <c r="K38" s="140"/>
      <c r="L38" s="140"/>
      <c r="M38" s="140"/>
      <c r="N38" s="140"/>
      <c r="O38" s="140"/>
      <c r="P38" s="140"/>
      <c r="Q38" s="140"/>
      <c r="R38" s="140"/>
      <c r="S38" s="140"/>
      <c r="T38" s="140"/>
      <c r="U38" s="140"/>
      <c r="V38" s="140"/>
    </row>
    <row r="39" spans="2:22">
      <c r="D39" s="140"/>
      <c r="E39" s="140"/>
      <c r="F39" s="140"/>
      <c r="G39" s="140"/>
      <c r="H39" s="140"/>
      <c r="I39" s="140"/>
      <c r="J39" s="140"/>
      <c r="K39" s="140"/>
      <c r="L39" s="140"/>
      <c r="M39" s="140"/>
      <c r="N39" s="140"/>
      <c r="O39" s="140"/>
      <c r="P39" s="140"/>
      <c r="Q39" s="140"/>
      <c r="R39" s="140"/>
      <c r="S39" s="140"/>
      <c r="T39" s="140"/>
      <c r="U39" s="140"/>
      <c r="V39" s="140"/>
    </row>
    <row r="40" spans="2:22">
      <c r="D40" s="140"/>
      <c r="E40" s="140"/>
      <c r="F40" s="140"/>
      <c r="G40" s="140"/>
      <c r="H40" s="140"/>
      <c r="I40" s="140"/>
      <c r="J40" s="140"/>
      <c r="K40" s="140"/>
      <c r="L40" s="140"/>
      <c r="M40" s="140"/>
      <c r="N40" s="140"/>
      <c r="O40" s="140"/>
      <c r="P40" s="140"/>
      <c r="Q40" s="140"/>
      <c r="R40" s="140"/>
      <c r="S40" s="140"/>
      <c r="T40" s="140"/>
      <c r="U40" s="140"/>
      <c r="V40" s="140"/>
    </row>
    <row r="41" spans="2:22">
      <c r="D41" s="140"/>
      <c r="E41" s="140"/>
      <c r="F41" s="140"/>
      <c r="G41" s="140"/>
      <c r="H41" s="140"/>
      <c r="I41" s="140"/>
      <c r="J41" s="140"/>
      <c r="K41" s="140"/>
      <c r="L41" s="140"/>
      <c r="M41" s="140"/>
      <c r="N41" s="140"/>
      <c r="O41" s="140"/>
      <c r="P41" s="140"/>
      <c r="Q41" s="140"/>
      <c r="R41" s="140"/>
      <c r="S41" s="140"/>
      <c r="T41" s="140"/>
      <c r="U41" s="140"/>
      <c r="V41" s="140"/>
    </row>
    <row r="42" spans="2:22">
      <c r="D42" s="140"/>
      <c r="E42" s="140"/>
      <c r="F42" s="140"/>
      <c r="G42" s="140"/>
      <c r="H42" s="140"/>
      <c r="I42" s="140"/>
      <c r="J42" s="140"/>
      <c r="K42" s="140"/>
      <c r="L42" s="140"/>
      <c r="M42" s="140"/>
      <c r="N42" s="140"/>
      <c r="O42" s="140"/>
      <c r="P42" s="140"/>
      <c r="Q42" s="140"/>
      <c r="R42" s="140"/>
      <c r="S42" s="140"/>
      <c r="T42" s="140"/>
      <c r="U42" s="140"/>
      <c r="V42" s="140"/>
    </row>
    <row r="43" spans="2:22">
      <c r="D43" s="140"/>
      <c r="E43" s="140"/>
      <c r="F43" s="140"/>
      <c r="G43" s="140"/>
      <c r="H43" s="140"/>
      <c r="I43" s="140"/>
      <c r="J43" s="140"/>
      <c r="K43" s="140"/>
      <c r="L43" s="140"/>
      <c r="M43" s="140"/>
      <c r="N43" s="140"/>
      <c r="O43" s="140"/>
      <c r="P43" s="140"/>
      <c r="Q43" s="140"/>
      <c r="R43" s="140"/>
      <c r="S43" s="140"/>
      <c r="T43" s="140"/>
      <c r="U43" s="140"/>
      <c r="V43" s="140"/>
    </row>
    <row r="44" spans="2:22">
      <c r="D44" s="140"/>
      <c r="E44" s="140"/>
      <c r="F44" s="140"/>
      <c r="G44" s="140"/>
      <c r="H44" s="140"/>
      <c r="I44" s="140"/>
      <c r="J44" s="140"/>
      <c r="K44" s="140"/>
      <c r="L44" s="140"/>
      <c r="M44" s="140"/>
      <c r="N44" s="140"/>
      <c r="O44" s="140"/>
      <c r="P44" s="140"/>
      <c r="Q44" s="140"/>
      <c r="R44" s="140"/>
      <c r="S44" s="140"/>
      <c r="T44" s="140"/>
      <c r="U44" s="140"/>
      <c r="V44" s="140"/>
    </row>
    <row r="45" spans="2:22">
      <c r="D45" s="140"/>
      <c r="E45" s="140"/>
      <c r="F45" s="140"/>
      <c r="G45" s="140"/>
      <c r="H45" s="140"/>
      <c r="I45" s="140"/>
      <c r="J45" s="140"/>
      <c r="K45" s="140"/>
      <c r="L45" s="140"/>
      <c r="M45" s="140"/>
      <c r="N45" s="140"/>
      <c r="O45" s="140"/>
      <c r="P45" s="140"/>
      <c r="Q45" s="140"/>
      <c r="R45" s="140"/>
      <c r="S45" s="140"/>
      <c r="T45" s="140"/>
      <c r="U45" s="140"/>
      <c r="V45" s="140"/>
    </row>
  </sheetData>
  <mergeCells count="249">
    <mergeCell ref="A2:C3"/>
    <mergeCell ref="D2:G3"/>
    <mergeCell ref="H2:K3"/>
    <mergeCell ref="M2:P3"/>
    <mergeCell ref="Q2:T2"/>
    <mergeCell ref="U2:U5"/>
    <mergeCell ref="L3:L4"/>
    <mergeCell ref="Q3:R3"/>
    <mergeCell ref="S3:T3"/>
    <mergeCell ref="A4:A5"/>
    <mergeCell ref="F9:F10"/>
    <mergeCell ref="Q8:Q9"/>
    <mergeCell ref="R10:R11"/>
    <mergeCell ref="A7:A8"/>
    <mergeCell ref="B7:B8"/>
    <mergeCell ref="C7:C8"/>
    <mergeCell ref="D7:D8"/>
    <mergeCell ref="E7:E8"/>
    <mergeCell ref="A9:A10"/>
    <mergeCell ref="B9:B10"/>
    <mergeCell ref="C9:C10"/>
    <mergeCell ref="D9:D10"/>
    <mergeCell ref="E9:E10"/>
    <mergeCell ref="I10:I11"/>
    <mergeCell ref="J10:J11"/>
    <mergeCell ref="F11:F12"/>
    <mergeCell ref="G11:G12"/>
    <mergeCell ref="G9:G10"/>
    <mergeCell ref="H10:H11"/>
    <mergeCell ref="F7:F8"/>
    <mergeCell ref="I12:I13"/>
    <mergeCell ref="H12:H13"/>
    <mergeCell ref="G7:G8"/>
    <mergeCell ref="H8:H9"/>
    <mergeCell ref="T8:T9"/>
    <mergeCell ref="U8:U9"/>
    <mergeCell ref="K8:K9"/>
    <mergeCell ref="L8:L9"/>
    <mergeCell ref="M8:M9"/>
    <mergeCell ref="N8:N9"/>
    <mergeCell ref="O8:O9"/>
    <mergeCell ref="R12:R17"/>
    <mergeCell ref="S12:S17"/>
    <mergeCell ref="Q12:Q17"/>
    <mergeCell ref="S10:S11"/>
    <mergeCell ref="K10:K11"/>
    <mergeCell ref="L10:L11"/>
    <mergeCell ref="M10:M11"/>
    <mergeCell ref="N10:N11"/>
    <mergeCell ref="O10:O11"/>
    <mergeCell ref="P10:P11"/>
    <mergeCell ref="Q10:Q11"/>
    <mergeCell ref="P8:P9"/>
    <mergeCell ref="R8:R9"/>
    <mergeCell ref="S8:S9"/>
    <mergeCell ref="I8:I9"/>
    <mergeCell ref="J8:J9"/>
    <mergeCell ref="Q18:Q19"/>
    <mergeCell ref="R18:R19"/>
    <mergeCell ref="S18:S19"/>
    <mergeCell ref="T18:T19"/>
    <mergeCell ref="T10:T11"/>
    <mergeCell ref="U10:U11"/>
    <mergeCell ref="A11:A12"/>
    <mergeCell ref="B11:B12"/>
    <mergeCell ref="C11:C12"/>
    <mergeCell ref="D11:D12"/>
    <mergeCell ref="E11:E12"/>
    <mergeCell ref="T12:T17"/>
    <mergeCell ref="U12:U17"/>
    <mergeCell ref="A17:A18"/>
    <mergeCell ref="B17:B18"/>
    <mergeCell ref="C17:C18"/>
    <mergeCell ref="D17:D18"/>
    <mergeCell ref="E17:E18"/>
    <mergeCell ref="J18:J19"/>
    <mergeCell ref="F19:F20"/>
    <mergeCell ref="G19:G20"/>
    <mergeCell ref="H20:H21"/>
    <mergeCell ref="U18:U19"/>
    <mergeCell ref="K18:K19"/>
    <mergeCell ref="L18:L19"/>
    <mergeCell ref="M18:M19"/>
    <mergeCell ref="N18:N19"/>
    <mergeCell ref="O18:O19"/>
    <mergeCell ref="A19:A20"/>
    <mergeCell ref="B19:B20"/>
    <mergeCell ref="C19:C20"/>
    <mergeCell ref="D19:D20"/>
    <mergeCell ref="E19:E20"/>
    <mergeCell ref="P18:P19"/>
    <mergeCell ref="F17:F18"/>
    <mergeCell ref="G17:G18"/>
    <mergeCell ref="H18:H19"/>
    <mergeCell ref="I18:I19"/>
    <mergeCell ref="K20:K21"/>
    <mergeCell ref="L20:L21"/>
    <mergeCell ref="M20:M21"/>
    <mergeCell ref="F21:F22"/>
    <mergeCell ref="G21:G22"/>
    <mergeCell ref="N20:N21"/>
    <mergeCell ref="R22:R23"/>
    <mergeCell ref="S22:S23"/>
    <mergeCell ref="O26:O27"/>
    <mergeCell ref="H26:H27"/>
    <mergeCell ref="O20:O21"/>
    <mergeCell ref="P20:P21"/>
    <mergeCell ref="B21:B22"/>
    <mergeCell ref="C21:C22"/>
    <mergeCell ref="D21:D22"/>
    <mergeCell ref="E21:E22"/>
    <mergeCell ref="J22:J23"/>
    <mergeCell ref="F23:F24"/>
    <mergeCell ref="G23:G24"/>
    <mergeCell ref="I20:I21"/>
    <mergeCell ref="J20:J21"/>
    <mergeCell ref="A23:A24"/>
    <mergeCell ref="B23:B24"/>
    <mergeCell ref="C23:C24"/>
    <mergeCell ref="D23:D24"/>
    <mergeCell ref="E23:E24"/>
    <mergeCell ref="H24:H25"/>
    <mergeCell ref="F25:F26"/>
    <mergeCell ref="G25:G26"/>
    <mergeCell ref="H22:H23"/>
    <mergeCell ref="T22:T23"/>
    <mergeCell ref="U22:U23"/>
    <mergeCell ref="K22:K23"/>
    <mergeCell ref="L22:L23"/>
    <mergeCell ref="M22:M23"/>
    <mergeCell ref="N22:N23"/>
    <mergeCell ref="O22:O23"/>
    <mergeCell ref="P22:P23"/>
    <mergeCell ref="Q22:Q23"/>
    <mergeCell ref="R24:R25"/>
    <mergeCell ref="S24:S25"/>
    <mergeCell ref="I24:I25"/>
    <mergeCell ref="J24:J25"/>
    <mergeCell ref="K24:K25"/>
    <mergeCell ref="L24:L25"/>
    <mergeCell ref="M24:M25"/>
    <mergeCell ref="N24:N25"/>
    <mergeCell ref="O24:O25"/>
    <mergeCell ref="P24:P25"/>
    <mergeCell ref="Q24:Q25"/>
    <mergeCell ref="T24:T25"/>
    <mergeCell ref="U24:U25"/>
    <mergeCell ref="A25:A26"/>
    <mergeCell ref="B25:B26"/>
    <mergeCell ref="C25:C26"/>
    <mergeCell ref="D25:D26"/>
    <mergeCell ref="E25:E26"/>
    <mergeCell ref="T26:T27"/>
    <mergeCell ref="U26:U27"/>
    <mergeCell ref="A27:A28"/>
    <mergeCell ref="B27:B28"/>
    <mergeCell ref="C27:C28"/>
    <mergeCell ref="D27:D28"/>
    <mergeCell ref="E27:E28"/>
    <mergeCell ref="M26:M27"/>
    <mergeCell ref="N26:N27"/>
    <mergeCell ref="J28:J29"/>
    <mergeCell ref="K28:K29"/>
    <mergeCell ref="L28:L29"/>
    <mergeCell ref="M28:M29"/>
    <mergeCell ref="R26:R27"/>
    <mergeCell ref="S26:S27"/>
    <mergeCell ref="P26:P27"/>
    <mergeCell ref="Q26:Q27"/>
    <mergeCell ref="P28:P29"/>
    <mergeCell ref="F27:F28"/>
    <mergeCell ref="G27:G28"/>
    <mergeCell ref="H28:H29"/>
    <mergeCell ref="I28:I29"/>
    <mergeCell ref="G13:G14"/>
    <mergeCell ref="L12:L13"/>
    <mergeCell ref="M12:M13"/>
    <mergeCell ref="N12:N13"/>
    <mergeCell ref="O12:O13"/>
    <mergeCell ref="P16:P17"/>
    <mergeCell ref="I26:I27"/>
    <mergeCell ref="N28:N29"/>
    <mergeCell ref="O28:O29"/>
    <mergeCell ref="F13:F14"/>
    <mergeCell ref="O14:O15"/>
    <mergeCell ref="K16:K17"/>
    <mergeCell ref="J12:J13"/>
    <mergeCell ref="K12:K13"/>
    <mergeCell ref="P12:P13"/>
    <mergeCell ref="P14:P15"/>
    <mergeCell ref="L16:L17"/>
    <mergeCell ref="N16:N17"/>
    <mergeCell ref="O16:O17"/>
    <mergeCell ref="E29:E30"/>
    <mergeCell ref="F29:F30"/>
    <mergeCell ref="G29:G30"/>
    <mergeCell ref="O30:O31"/>
    <mergeCell ref="A13:A14"/>
    <mergeCell ref="A15:A16"/>
    <mergeCell ref="B15:B16"/>
    <mergeCell ref="C15:C16"/>
    <mergeCell ref="D15:D16"/>
    <mergeCell ref="N14:N15"/>
    <mergeCell ref="H16:H17"/>
    <mergeCell ref="I16:I17"/>
    <mergeCell ref="J16:J17"/>
    <mergeCell ref="A29:A30"/>
    <mergeCell ref="B29:B30"/>
    <mergeCell ref="D29:D30"/>
    <mergeCell ref="B13:B14"/>
    <mergeCell ref="C13:C14"/>
    <mergeCell ref="D13:D14"/>
    <mergeCell ref="E13:E14"/>
    <mergeCell ref="C29:C30"/>
    <mergeCell ref="A21:A22"/>
    <mergeCell ref="E15:E16"/>
    <mergeCell ref="F15:F16"/>
    <mergeCell ref="G15:G16"/>
    <mergeCell ref="H14:H15"/>
    <mergeCell ref="I14:I15"/>
    <mergeCell ref="J14:J15"/>
    <mergeCell ref="K14:K15"/>
    <mergeCell ref="L14:L15"/>
    <mergeCell ref="M14:M15"/>
    <mergeCell ref="M16:M17"/>
    <mergeCell ref="J34:K35"/>
    <mergeCell ref="L34:L35"/>
    <mergeCell ref="M34:M35"/>
    <mergeCell ref="H30:H31"/>
    <mergeCell ref="I30:I31"/>
    <mergeCell ref="I22:I23"/>
    <mergeCell ref="J26:J27"/>
    <mergeCell ref="K26:K27"/>
    <mergeCell ref="L26:L27"/>
    <mergeCell ref="N34:N35"/>
    <mergeCell ref="O34:O35"/>
    <mergeCell ref="P34:P35"/>
    <mergeCell ref="J32:K33"/>
    <mergeCell ref="L32:L33"/>
    <mergeCell ref="M32:M33"/>
    <mergeCell ref="O32:O33"/>
    <mergeCell ref="N32:N33"/>
    <mergeCell ref="P30:P31"/>
    <mergeCell ref="J30:J31"/>
    <mergeCell ref="K30:K31"/>
    <mergeCell ref="L30:L31"/>
    <mergeCell ref="M30:M31"/>
    <mergeCell ref="N30:N31"/>
    <mergeCell ref="P32:P33"/>
  </mergeCells>
  <pageMargins left="0.70866141732283472" right="0.70866141732283472" top="0.93" bottom="0.6692913385826772" header="0.57999999999999996" footer="0.31496062992125984"/>
  <pageSetup paperSize="9" scale="59" orientation="landscape" r:id="rId1"/>
  <headerFooter>
    <oddHeader>&amp;CDOKAZNICA MJERA ZA ZEMLJANE RADOVE NA REKONSTRUKCIJI PROMETNICE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view="pageBreakPreview" zoomScale="85" zoomScaleNormal="100" zoomScaleSheetLayoutView="85" workbookViewId="0">
      <selection activeCell="J44" sqref="J44"/>
    </sheetView>
  </sheetViews>
  <sheetFormatPr defaultRowHeight="12.75"/>
  <cols>
    <col min="1" max="1" width="9" style="124"/>
    <col min="2" max="2" width="10.25" style="124" bestFit="1" customWidth="1"/>
    <col min="3" max="3" width="9" style="124" customWidth="1"/>
    <col min="4" max="4" width="9" style="124"/>
    <col min="5" max="5" width="10.75" style="124" bestFit="1" customWidth="1"/>
    <col min="6" max="6" width="9" style="124" customWidth="1"/>
    <col min="7" max="7" width="9" style="124"/>
    <col min="8" max="8" width="9.5" style="124" customWidth="1"/>
    <col min="9" max="16384" width="9" style="124"/>
  </cols>
  <sheetData>
    <row r="1" spans="1:9" ht="19.5" customHeight="1">
      <c r="A1" s="185"/>
      <c r="B1" s="186" t="s">
        <v>104</v>
      </c>
      <c r="C1" s="186"/>
      <c r="D1" s="187">
        <f>D14+D8+D4</f>
        <v>2945.79</v>
      </c>
      <c r="E1" s="187" t="s">
        <v>81</v>
      </c>
      <c r="F1" s="187"/>
      <c r="G1" s="187"/>
      <c r="H1" s="189"/>
      <c r="I1" s="140"/>
    </row>
    <row r="2" spans="1:9" ht="19.5" customHeight="1">
      <c r="D2" s="140"/>
      <c r="E2" s="140"/>
      <c r="F2" s="140"/>
      <c r="G2" s="140"/>
      <c r="H2" s="140"/>
      <c r="I2" s="140"/>
    </row>
    <row r="3" spans="1:9" ht="19.5" customHeight="1">
      <c r="A3" s="182"/>
      <c r="B3" s="182" t="s">
        <v>97</v>
      </c>
      <c r="C3" s="182"/>
      <c r="D3" s="183"/>
      <c r="E3" s="183"/>
      <c r="F3" s="183"/>
      <c r="G3" s="183"/>
      <c r="H3" s="183"/>
      <c r="I3" s="140"/>
    </row>
    <row r="4" spans="1:9" ht="19.5" customHeight="1">
      <c r="B4" s="180" t="s">
        <v>99</v>
      </c>
      <c r="C4" s="124">
        <f>311.24+432.56+375.11</f>
        <v>1118.9099999999999</v>
      </c>
      <c r="D4" s="294">
        <f>SUM(C4:C5)</f>
        <v>1425.33</v>
      </c>
      <c r="E4" s="296" t="s">
        <v>81</v>
      </c>
      <c r="F4" s="140"/>
      <c r="G4" s="140"/>
      <c r="H4" s="140"/>
      <c r="I4" s="140"/>
    </row>
    <row r="5" spans="1:9" ht="19.5" customHeight="1">
      <c r="B5" s="180" t="s">
        <v>98</v>
      </c>
      <c r="C5" s="124">
        <v>306.42</v>
      </c>
      <c r="D5" s="295"/>
      <c r="E5" s="297"/>
      <c r="F5" s="140"/>
      <c r="G5" s="140"/>
      <c r="H5" s="140"/>
      <c r="I5" s="140"/>
    </row>
    <row r="6" spans="1:9" ht="19.5" customHeight="1">
      <c r="D6" s="140"/>
      <c r="E6" s="140"/>
      <c r="F6" s="140"/>
      <c r="G6" s="140"/>
      <c r="H6" s="140"/>
      <c r="I6" s="140"/>
    </row>
    <row r="7" spans="1:9" ht="19.5" customHeight="1">
      <c r="A7" s="182"/>
      <c r="B7" s="182" t="s">
        <v>100</v>
      </c>
      <c r="C7" s="182"/>
      <c r="D7" s="183"/>
      <c r="E7" s="183"/>
      <c r="F7" s="183"/>
      <c r="G7" s="183"/>
      <c r="H7" s="183"/>
      <c r="I7" s="140"/>
    </row>
    <row r="8" spans="1:9" ht="19.5" customHeight="1">
      <c r="B8" s="124" t="s">
        <v>99</v>
      </c>
      <c r="C8" s="124">
        <v>624.44000000000005</v>
      </c>
      <c r="D8" s="294">
        <f>SUM(C8:C11)</f>
        <v>1388.1100000000001</v>
      </c>
      <c r="E8" s="296" t="s">
        <v>81</v>
      </c>
      <c r="F8" s="140"/>
      <c r="G8" s="140"/>
      <c r="H8" s="140"/>
      <c r="I8" s="140"/>
    </row>
    <row r="9" spans="1:9" ht="19.5" customHeight="1">
      <c r="B9" s="124" t="s">
        <v>98</v>
      </c>
      <c r="C9" s="124">
        <v>44.76</v>
      </c>
      <c r="D9" s="295"/>
      <c r="E9" s="297"/>
      <c r="F9" s="140"/>
      <c r="G9" s="140"/>
      <c r="H9" s="140"/>
      <c r="I9" s="140"/>
    </row>
    <row r="10" spans="1:9" ht="19.5" customHeight="1">
      <c r="B10" s="124" t="s">
        <v>101</v>
      </c>
      <c r="C10" s="124">
        <f>139.11+36.97+125.26+88.54+88.32+62.69+150</f>
        <v>690.8900000000001</v>
      </c>
      <c r="D10" s="295"/>
      <c r="E10" s="297"/>
      <c r="F10" s="140"/>
      <c r="G10" s="140"/>
      <c r="H10" s="140"/>
      <c r="I10" s="140"/>
    </row>
    <row r="11" spans="1:9" ht="19.5" customHeight="1">
      <c r="B11" s="180" t="s">
        <v>102</v>
      </c>
      <c r="C11" s="124">
        <f>4*7.005</f>
        <v>28.02</v>
      </c>
      <c r="D11" s="295"/>
      <c r="E11" s="297"/>
      <c r="F11" s="140"/>
      <c r="G11" s="140"/>
      <c r="H11" s="140"/>
      <c r="I11" s="140"/>
    </row>
    <row r="12" spans="1:9" ht="19.5" customHeight="1">
      <c r="C12" s="181"/>
      <c r="D12" s="140"/>
      <c r="E12" s="140"/>
      <c r="F12" s="140"/>
      <c r="G12" s="140"/>
      <c r="H12" s="140"/>
      <c r="I12" s="140"/>
    </row>
    <row r="13" spans="1:9" ht="19.5" customHeight="1">
      <c r="B13" s="124" t="s">
        <v>103</v>
      </c>
      <c r="C13" s="181"/>
      <c r="D13" s="140"/>
      <c r="E13" s="140"/>
      <c r="F13" s="140"/>
      <c r="G13" s="140"/>
      <c r="H13" s="140"/>
      <c r="I13" s="140"/>
    </row>
    <row r="14" spans="1:9" ht="19.5" customHeight="1">
      <c r="B14" s="124" t="s">
        <v>96</v>
      </c>
      <c r="C14" s="124">
        <v>132.35</v>
      </c>
      <c r="D14" s="184">
        <f>SUM(C14)</f>
        <v>132.35</v>
      </c>
      <c r="E14" s="140" t="s">
        <v>81</v>
      </c>
      <c r="F14" s="140"/>
      <c r="G14" s="140"/>
      <c r="H14" s="140"/>
      <c r="I14" s="140"/>
    </row>
    <row r="15" spans="1:9" ht="19.5" customHeight="1">
      <c r="C15" s="181"/>
      <c r="D15" s="140"/>
      <c r="E15" s="140"/>
      <c r="F15" s="140"/>
      <c r="G15" s="140"/>
      <c r="H15" s="140"/>
      <c r="I15" s="140"/>
    </row>
    <row r="16" spans="1:9" ht="19.5" customHeight="1">
      <c r="A16" s="185"/>
      <c r="B16" s="186" t="s">
        <v>105</v>
      </c>
      <c r="C16" s="186"/>
      <c r="D16" s="187">
        <v>122.89</v>
      </c>
      <c r="E16" s="187" t="s">
        <v>36</v>
      </c>
      <c r="F16" s="187"/>
      <c r="G16" s="187"/>
      <c r="H16" s="188"/>
    </row>
    <row r="17" spans="4:9">
      <c r="D17" s="140"/>
      <c r="E17" s="140"/>
      <c r="F17" s="140"/>
      <c r="G17" s="140"/>
    </row>
    <row r="18" spans="4:9">
      <c r="D18" s="140"/>
      <c r="E18" s="140"/>
      <c r="F18" s="140"/>
      <c r="G18" s="140"/>
      <c r="H18" s="140"/>
      <c r="I18" s="140"/>
    </row>
  </sheetData>
  <mergeCells count="4">
    <mergeCell ref="D4:D5"/>
    <mergeCell ref="D8:D11"/>
    <mergeCell ref="E4:E5"/>
    <mergeCell ref="E8:E11"/>
  </mergeCells>
  <pageMargins left="0.70866141732283472" right="0.70866141732283472" top="0.74803149606299213" bottom="0.6692913385826772" header="0.31496062992125984" footer="0.31496062992125984"/>
  <pageSetup paperSize="9" orientation="portrait" r:id="rId1"/>
  <headerFooter>
    <oddHeader>&amp;CPrilog 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7</vt:i4>
      </vt:variant>
    </vt:vector>
  </HeadingPairs>
  <TitlesOfParts>
    <vt:vector size="13" baseType="lpstr">
      <vt:lpstr>Naslov</vt:lpstr>
      <vt:lpstr>T_1</vt:lpstr>
      <vt:lpstr>T_2</vt:lpstr>
      <vt:lpstr>Dokaznica 1</vt:lpstr>
      <vt:lpstr>Vodni doprinos 2</vt:lpstr>
      <vt:lpstr>Sheet1</vt:lpstr>
      <vt:lpstr>'Dokaznica 1'!Ispis_naslova</vt:lpstr>
      <vt:lpstr>T_1!Ispis_naslova</vt:lpstr>
      <vt:lpstr>T_2!Ispis_naslova</vt:lpstr>
      <vt:lpstr>'Dokaznica 1'!Podrucje_ispisa</vt:lpstr>
      <vt:lpstr>T_1!Podrucje_ispisa</vt:lpstr>
      <vt:lpstr>T_2!Podrucje_ispisa</vt:lpstr>
      <vt:lpstr>'Vodni doprinos 2'!Podrucje_ispisa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izeruk</dc:creator>
  <cp:lastModifiedBy>Općina SG</cp:lastModifiedBy>
  <cp:lastPrinted>2020-10-19T08:41:08Z</cp:lastPrinted>
  <dcterms:created xsi:type="dcterms:W3CDTF">2008-05-26T08:36:58Z</dcterms:created>
  <dcterms:modified xsi:type="dcterms:W3CDTF">2020-10-19T08:42:31Z</dcterms:modified>
</cp:coreProperties>
</file>