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Općina SG\Desktop\JEDNOSTAVNA NABAVA\2021\Ponovljeni poziv -Pristupni put i plato - mrtvačnica Gređani\"/>
    </mc:Choice>
  </mc:AlternateContent>
  <xr:revisionPtr revIDLastSave="0" documentId="13_ncr:1_{A3CC9DDE-52C7-4FC7-8BD3-FDF8210184D1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Pristupni put" sheetId="2" r:id="rId1"/>
    <sheet name="Plato za ispraćaj" sheetId="4" r:id="rId2"/>
    <sheet name="Rekapitulacija" sheetId="5" r:id="rId3"/>
  </sheets>
  <definedNames>
    <definedName name="_xlnm.Print_Area" localSheetId="1">'Plato za ispraćaj'!$A$1:$F$60</definedName>
  </definedNames>
  <calcPr calcId="191029"/>
</workbook>
</file>

<file path=xl/calcChain.xml><?xml version="1.0" encoding="utf-8"?>
<calcChain xmlns="http://schemas.openxmlformats.org/spreadsheetml/2006/main">
  <c r="E10" i="5" l="1"/>
  <c r="E8" i="5"/>
  <c r="E7" i="5"/>
  <c r="E6" i="5"/>
  <c r="F50" i="4"/>
  <c r="F49" i="4"/>
  <c r="F44" i="2"/>
  <c r="F46" i="4"/>
  <c r="F47" i="4"/>
  <c r="F45" i="4"/>
  <c r="F37" i="4"/>
  <c r="B39" i="4"/>
  <c r="F26" i="4"/>
  <c r="F25" i="4"/>
  <c r="F35" i="4"/>
  <c r="F33" i="4"/>
  <c r="B28" i="4"/>
  <c r="B19" i="4"/>
  <c r="F17" i="4"/>
  <c r="F15" i="4"/>
  <c r="B10" i="4"/>
  <c r="F8" i="4"/>
  <c r="F10" i="4" s="1"/>
  <c r="F55" i="4" s="1"/>
  <c r="F18" i="2"/>
  <c r="F16" i="2"/>
  <c r="F52" i="4" l="1"/>
  <c r="F59" i="4" s="1"/>
  <c r="F28" i="4"/>
  <c r="F57" i="4" s="1"/>
  <c r="F39" i="4"/>
  <c r="F58" i="4" s="1"/>
  <c r="F19" i="4"/>
  <c r="F56" i="4" s="1"/>
  <c r="F60" i="4" l="1"/>
  <c r="F41" i="2" l="1"/>
  <c r="B46" i="2"/>
  <c r="F43" i="2"/>
  <c r="B36" i="2"/>
  <c r="F34" i="2"/>
  <c r="F26" i="2"/>
  <c r="F28" i="2" s="1"/>
  <c r="F51" i="2" s="1"/>
  <c r="B20" i="2"/>
  <c r="F14" i="2"/>
  <c r="B10" i="2"/>
  <c r="F8" i="2"/>
  <c r="F20" i="2" l="1"/>
  <c r="F50" i="2" s="1"/>
  <c r="F10" i="2"/>
  <c r="F49" i="2" s="1"/>
  <c r="F36" i="2"/>
  <c r="F52" i="2" s="1"/>
  <c r="F46" i="2"/>
  <c r="F53" i="2" s="1"/>
  <c r="F54" i="2" l="1"/>
  <c r="E9" i="5" l="1"/>
</calcChain>
</file>

<file path=xl/sharedStrings.xml><?xml version="1.0" encoding="utf-8"?>
<sst xmlns="http://schemas.openxmlformats.org/spreadsheetml/2006/main" count="144" uniqueCount="77">
  <si>
    <t>PRIPREMNI RADOVI</t>
  </si>
  <si>
    <t>ZEMLJANI RADOVI</t>
  </si>
  <si>
    <t>m'</t>
  </si>
  <si>
    <t>UKUPNO</t>
  </si>
  <si>
    <t>ODVODNJA</t>
  </si>
  <si>
    <t>KOLNIČKA KONSTRUKCIJA</t>
  </si>
  <si>
    <t>kom</t>
  </si>
  <si>
    <t>A</t>
  </si>
  <si>
    <t>B</t>
  </si>
  <si>
    <t>C</t>
  </si>
  <si>
    <t>E</t>
  </si>
  <si>
    <t>D</t>
  </si>
  <si>
    <t>SVEUKUPNO</t>
  </si>
  <si>
    <t>Lociranje i zaštita instalacija u području trase</t>
  </si>
  <si>
    <t>BETONSKI I ARMIRANO BETONSKI RADOVI</t>
  </si>
  <si>
    <t>BETONSKI I ARMIRANOBETONSKI RADOVI</t>
  </si>
  <si>
    <t>PROMETNA SIGNALIZACIJA</t>
  </si>
  <si>
    <t>Nabava, doprema i postavljanje prometnih znakova u svemu prema prometnoj situaciji i važećim propisima. Obračun po komadu postavljenog znaka. U cijenu uključena nabava, izrada i bojanje znakova i stupova, iskop i betoniranje temelja, učvršćivanje znakova i stupova te svi potrebni pripremni radovi i prijevoz.</t>
  </si>
  <si>
    <t>REKAPITULACIJA</t>
  </si>
  <si>
    <t>Količina</t>
  </si>
  <si>
    <t>TROŠKOVNIK</t>
  </si>
  <si>
    <t>Broj stavke</t>
  </si>
  <si>
    <t>Opis stavke</t>
  </si>
  <si>
    <t>JM</t>
  </si>
  <si>
    <t>J. C.</t>
  </si>
  <si>
    <t>Iznos</t>
  </si>
  <si>
    <t>NOSIVI SLOJ OD ZRNATOG KAMENOG MATERIJALA BEZ VEZIVA</t>
  </si>
  <si>
    <t>POVRŠINSKO ODVODNJAVANJE</t>
  </si>
  <si>
    <t>ODVODNI JARCI</t>
  </si>
  <si>
    <t>CESTOVNI PROPUSTI</t>
  </si>
  <si>
    <r>
      <t>m</t>
    </r>
    <r>
      <rPr>
        <vertAlign val="superscript"/>
        <sz val="12"/>
        <rFont val="Calibri"/>
        <family val="2"/>
        <charset val="238"/>
      </rPr>
      <t>2</t>
    </r>
  </si>
  <si>
    <r>
      <t>m</t>
    </r>
    <r>
      <rPr>
        <vertAlign val="superscript"/>
        <sz val="12"/>
        <rFont val="Calibri"/>
        <family val="2"/>
        <charset val="238"/>
      </rPr>
      <t>3</t>
    </r>
  </si>
  <si>
    <t>1.</t>
  </si>
  <si>
    <t>2.</t>
  </si>
  <si>
    <t>kpl</t>
  </si>
  <si>
    <t>3.</t>
  </si>
  <si>
    <t>Dobava i ugradnja tipskih betonskih elemenata ugrađenih u podlogu od betona C20/25. Elementi se međusobno spajaju cementnim mortom M 50, a ugrađuju točno u visini završnog sloja kolnika. Obračun po m' ugrađenih elemenata. U jediničnu cijenu uključen sav potreban rad i materijal.</t>
  </si>
  <si>
    <t>b/ rubnjaci 18/24, u sivoj boji, skošeni</t>
  </si>
  <si>
    <t>c/ rubnjaci 8/20, u sivoj boji s ravnim rubovima</t>
  </si>
  <si>
    <t>PROMETNI ZNAKOVI (VERTIKALNA SIGNALIZACIJA)</t>
  </si>
  <si>
    <t>Dobava, transport i ugradnja geotekstila TIP 300 na trasi planirane prometnice i objekata.  U jediničnu cijenu uključen sav potreban rad, materijal s preklopima i pričvrsnim sredstvima.</t>
  </si>
  <si>
    <t>a/ kolni ulaz - ravni</t>
  </si>
  <si>
    <t>1.1.</t>
  </si>
  <si>
    <t>2.1.</t>
  </si>
  <si>
    <t>ŠIROKI ISKOP U MATERIJALU C KATEGORIJE
Iskop zemljanog materijala i postojećeg nasipnog materijala u trupu ceste (kamen, zemlja i drobljeni asfalt) u širokom iskopu. Ova stavka obuhvaća:
- iskop materijala
Dio materijala iskoristit će se za ugradnju na trasi a višak isplanirati u neposrednoj blizini trase i objekta mrtvačnice
Obračun po m³ iskopanog materijala u sraslom stanju.</t>
  </si>
  <si>
    <t>2.2.</t>
  </si>
  <si>
    <t xml:space="preserve">UREĐENJE TEMELJNOG TLA MEHANIČKIM ZBIJANJEM
Grubo i fino planiranje i valjanje posteljice prometnih, površina. Neravnine je potrebno zasjeći, a udubljenja napuniti materijalom tako da posteljica nakon valjanja dobije projektirane uzdužne i poprečne padove, sa točnosti ± 2 cm. Obračun po m² uvaljane posteljice. </t>
  </si>
  <si>
    <r>
      <t>m</t>
    </r>
    <r>
      <rPr>
        <vertAlign val="superscript"/>
        <sz val="12"/>
        <rFont val="Calibri"/>
        <family val="2"/>
        <charset val="238"/>
        <scheme val="minor"/>
      </rPr>
      <t>2</t>
    </r>
  </si>
  <si>
    <t>2.3.</t>
  </si>
  <si>
    <t xml:space="preserve">Strojno čišćenje grmlja i šiblja neposredno uz pristupnu cestu u širini 2 m . Obračun po m² površine </t>
  </si>
  <si>
    <t>m2</t>
  </si>
  <si>
    <r>
      <t>m</t>
    </r>
    <r>
      <rPr>
        <vertAlign val="superscript"/>
        <sz val="12"/>
        <rFont val="Calibri"/>
        <family val="2"/>
        <charset val="238"/>
        <scheme val="minor"/>
      </rPr>
      <t>3</t>
    </r>
  </si>
  <si>
    <t>UKUPNO ODVODNJA</t>
  </si>
  <si>
    <t>ŠIROKI ISKOP U MATERIJALU C KATEGORIJE
Strojni površinski iskop humusa u debljini od 50 cm, ili iznimno stvarne debljine, s prebacivanjem (guranjem ili utovarom i prijevozom), razastiranjem i planiranjem iskopanog humusa neposredno uz gradilište. U stavku je uključen utovar i prijevoz do mjesta ugradnje, . Rad se mjeri u kubičnim metrima stvarno iskopanog tla, a plaća po ugovorenim jediničnim cijenama koje uključuju iskop, prebacivanje na mjesto ugradnje  sa razastiranjem i planiranjem.
Obračun po m³ iskopanog materijala u sraslom stanju.</t>
  </si>
  <si>
    <r>
      <t>Dobava i izvedba nosivog sloja od mehanički zbijenog  šljunčanog materijala debljine sloja 40-45 cm u zbijenom stanju od mehanički zbijenog kamenog-tucaničkog materijala (0-63 mm). Za gornji - završni sloj koristiti tucanik 0-31,5 mm. Gornja površina treba biti poravnata prema projektu sa točnošću ±2 cm. Granulometrijski sastav treba udovoljiti normiranim uvjetima.</t>
    </r>
    <r>
      <rPr>
        <sz val="12"/>
        <rFont val="Calibri"/>
        <family val="2"/>
        <charset val="238"/>
      </rPr>
      <t>. U jediničnu cijenu potrebno je uključiti sav rad i materijal potreban za izvedbu nosivog sloja .
Obračun po m</t>
    </r>
    <r>
      <rPr>
        <vertAlign val="superscript"/>
        <sz val="12"/>
        <rFont val="Calibri"/>
        <family val="2"/>
        <charset val="238"/>
      </rPr>
      <t xml:space="preserve">3 </t>
    </r>
    <r>
      <rPr>
        <sz val="12"/>
        <rFont val="Calibri"/>
        <family val="2"/>
        <charset val="238"/>
      </rPr>
      <t>nosivog sloja u zbijenom stanju.</t>
    </r>
  </si>
  <si>
    <t>B 02</t>
  </si>
  <si>
    <t>C 35</t>
  </si>
  <si>
    <t>E 31</t>
  </si>
  <si>
    <t>UKUPNO PROMETNA SIGNALIZACIJA</t>
  </si>
  <si>
    <t>Izrada završnog sloja od asfaltbetona AB 11(na bazi dolomitne kamene sitneži). Debljina sloja iznosi 4 cm. U pogledu kvalitete pijesak, filter i kamena sitnež moraju zadovoljiti uvjete propisane važećim standardima. Kao vezivo primjenjuje se bitumen prema zahtjevima i prema standardu. Izrada i sastav asfaltne
mješavine moraju biti takvi da asfaltna
mješavina zadovoljava tehničke uvjete
propisane standardom.</t>
  </si>
  <si>
    <r>
      <t xml:space="preserve">JARAK BEZ OBLOGE
Iskop i profiliranje-čišćenje odvodnih jaraka bez obloge. Stavka obuhvaća strojni iskop-profiliranje jarka u tlu s uređenjem dna i pokosa jarka prema projektu s odbacivanjem materijala u stranu , razastiranjem i planiranjem materijala iz iskopa, te utovarom viška materijala i prijevozom na deponiju određenu od strane Investitora na udaljenost do 1 km. obračun radova po m3 iskopanog materijala </t>
    </r>
    <r>
      <rPr>
        <sz val="12"/>
        <rFont val="Calibri"/>
        <family val="2"/>
        <charset val="238"/>
      </rPr>
      <t xml:space="preserve">. </t>
    </r>
  </si>
  <si>
    <t>PROPUSTI I MOSTOVI
Izrada kolnog ulaza  š=4,0 m. Stavka obuhvaća rušenje postojećeg kolnog ulaza  te izvedba noviog ulaza U radove su uključeni  postavljanje bc fi 500, izvedba AB zabata, te zasipavanje cijevi šljunkovitim materijalom  te izvedba AB ploče 4x4 m debljne 12 cm.</t>
  </si>
  <si>
    <t>Dobava i ugradnja PEHD cijevi 25 mm 10 bara . Cijev se ugrađuje  ispod posteljice ,uz rub ceste na dubinu 80 cm.</t>
  </si>
  <si>
    <t>PRISTUPNI PUT</t>
  </si>
  <si>
    <t>PDV  (25 % )</t>
  </si>
  <si>
    <t xml:space="preserve">2. </t>
  </si>
  <si>
    <t>Izrada horizontalne signalizacije prema situacijskom nacrtu</t>
  </si>
  <si>
    <t>kom.</t>
  </si>
  <si>
    <t xml:space="preserve"> - puna linija širine 10 cm.</t>
  </si>
  <si>
    <t xml:space="preserve"> - oznaka parkirnih mjesta </t>
  </si>
  <si>
    <r>
      <t>Dobava i izvedba nosivog sloja od mehanički zbijenog  šljunčanog materijala debljine sloja 45- 50   cm u zbijenom stanju od mehanički zbijenog kamenog-tucaničkog materijala (0-63 mm).  Izradi ovog sloja pristupa se nakon preuzimanja posteljice po nadzornom inženjeru. Granulometrijski sastav treba udovoljiti normiranim uvjetima.</t>
    </r>
    <r>
      <rPr>
        <sz val="12"/>
        <rFont val="Calibri"/>
        <family val="2"/>
        <charset val="238"/>
      </rPr>
      <t>. U jediničnu cijenu potrebno je uključiti sav rad i materijal potreban za izvedbu nosivog sloja .
Obračun po m</t>
    </r>
    <r>
      <rPr>
        <vertAlign val="superscript"/>
        <sz val="12"/>
        <rFont val="Calibri"/>
        <family val="2"/>
        <charset val="238"/>
      </rPr>
      <t xml:space="preserve">3 </t>
    </r>
    <r>
      <rPr>
        <sz val="12"/>
        <rFont val="Calibri"/>
        <family val="2"/>
        <charset val="238"/>
      </rPr>
      <t>nosivog sloja u zbijenom stanju.</t>
    </r>
  </si>
  <si>
    <t>INVESTITOR: OPĆINA STARA GRADIŠKA</t>
  </si>
  <si>
    <t xml:space="preserve">GRAĐEVINA: Izgradna pristupne ceste i platoa za ispraćaj na groblju Gređani k.č. Br. 41 k.o.Gređani
</t>
  </si>
  <si>
    <t>REKAPITULACIJA SVEUKUPNO</t>
  </si>
  <si>
    <t>PLATO ZA ISPRAĆAJ</t>
  </si>
  <si>
    <t>Jedinična cijena</t>
  </si>
  <si>
    <t>Jed. mjere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</si>
</sst>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k_n_-;\-* #,##0.00\ _k_n_-;_-* &quot;-&quot;??\ _k_n_-;_-@_-"/>
  </numFmts>
  <fonts count="15">
    <font>
      <sz val="10"/>
      <name val="Arial"/>
      <charset val="238"/>
    </font>
    <font>
      <sz val="10"/>
      <name val="Arial"/>
      <family val="2"/>
      <charset val="238"/>
    </font>
    <font>
      <sz val="12"/>
      <name val="HRHelvetica"/>
    </font>
    <font>
      <sz val="12"/>
      <name val="Calibri"/>
      <family val="2"/>
      <charset val="238"/>
    </font>
    <font>
      <vertAlign val="superscript"/>
      <sz val="12"/>
      <name val="Calibri"/>
      <family val="2"/>
      <charset val="238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vertAlign val="superscript"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1" fillId="0" borderId="0"/>
  </cellStyleXfs>
  <cellXfs count="71">
    <xf numFmtId="0" fontId="0" fillId="0" borderId="0" xfId="0"/>
    <xf numFmtId="0" fontId="5" fillId="0" borderId="0" xfId="0" applyFont="1" applyAlignment="1">
      <alignment wrapText="1" shrinkToFit="1"/>
    </xf>
    <xf numFmtId="0" fontId="5" fillId="0" borderId="0" xfId="0" applyFont="1" applyAlignment="1">
      <alignment horizontal="center"/>
    </xf>
    <xf numFmtId="4" fontId="6" fillId="0" borderId="0" xfId="0" applyNumberFormat="1" applyFont="1"/>
    <xf numFmtId="0" fontId="5" fillId="0" borderId="0" xfId="0" applyFont="1"/>
    <xf numFmtId="49" fontId="7" fillId="3" borderId="1" xfId="2" applyNumberFormat="1" applyFont="1" applyFill="1" applyBorder="1" applyAlignment="1">
      <alignment horizontal="center" vertical="center" wrapText="1"/>
    </xf>
    <xf numFmtId="0" fontId="8" fillId="3" borderId="1" xfId="2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/>
    </xf>
    <xf numFmtId="4" fontId="6" fillId="3" borderId="1" xfId="2" applyNumberFormat="1" applyFont="1" applyFill="1" applyBorder="1" applyAlignment="1">
      <alignment horizontal="center" vertical="center"/>
    </xf>
    <xf numFmtId="49" fontId="10" fillId="0" borderId="0" xfId="2" applyNumberFormat="1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9" fillId="0" borderId="0" xfId="2" applyFont="1" applyFill="1" applyBorder="1" applyAlignment="1">
      <alignment horizontal="center" vertical="center"/>
    </xf>
    <xf numFmtId="4" fontId="6" fillId="0" borderId="0" xfId="2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right" vertical="top"/>
    </xf>
    <xf numFmtId="0" fontId="12" fillId="2" borderId="0" xfId="0" applyFont="1" applyFill="1" applyAlignment="1">
      <alignment horizontal="center"/>
    </xf>
    <xf numFmtId="4" fontId="11" fillId="2" borderId="0" xfId="0" applyNumberFormat="1" applyFont="1" applyFill="1"/>
    <xf numFmtId="0" fontId="12" fillId="0" borderId="0" xfId="0" applyFont="1"/>
    <xf numFmtId="0" fontId="5" fillId="0" borderId="0" xfId="0" applyFont="1" applyAlignment="1">
      <alignment horizontal="right" vertical="top"/>
    </xf>
    <xf numFmtId="0" fontId="12" fillId="0" borderId="4" xfId="0" applyFont="1" applyBorder="1" applyAlignment="1">
      <alignment horizontal="right" vertical="top"/>
    </xf>
    <xf numFmtId="0" fontId="12" fillId="0" borderId="4" xfId="0" applyFont="1" applyBorder="1" applyAlignment="1">
      <alignment wrapText="1" shrinkToFit="1"/>
    </xf>
    <xf numFmtId="0" fontId="12" fillId="0" borderId="4" xfId="0" applyFont="1" applyBorder="1" applyAlignment="1">
      <alignment horizontal="center"/>
    </xf>
    <xf numFmtId="4" fontId="11" fillId="0" borderId="4" xfId="0" applyNumberFormat="1" applyFont="1" applyBorder="1"/>
    <xf numFmtId="0" fontId="12" fillId="0" borderId="0" xfId="0" applyFont="1" applyBorder="1" applyAlignment="1">
      <alignment horizontal="right" vertical="top"/>
    </xf>
    <xf numFmtId="0" fontId="12" fillId="0" borderId="0" xfId="0" applyFont="1" applyBorder="1" applyAlignment="1">
      <alignment wrapText="1" shrinkToFit="1"/>
    </xf>
    <xf numFmtId="0" fontId="12" fillId="0" borderId="0" xfId="0" applyFont="1" applyBorder="1" applyAlignment="1">
      <alignment horizontal="center"/>
    </xf>
    <xf numFmtId="4" fontId="11" fillId="0" borderId="0" xfId="0" applyNumberFormat="1" applyFont="1" applyBorder="1"/>
    <xf numFmtId="0" fontId="12" fillId="0" borderId="4" xfId="0" applyFont="1" applyBorder="1" applyAlignment="1">
      <alignment horizontal="centerContinuous" wrapText="1" shrinkToFit="1"/>
    </xf>
    <xf numFmtId="0" fontId="12" fillId="0" borderId="0" xfId="0" applyFont="1" applyFill="1" applyAlignment="1">
      <alignment horizontal="right" vertical="top"/>
    </xf>
    <xf numFmtId="0" fontId="12" fillId="0" borderId="0" xfId="0" applyFont="1" applyFill="1" applyAlignment="1">
      <alignment wrapText="1" shrinkToFit="1"/>
    </xf>
    <xf numFmtId="0" fontId="11" fillId="0" borderId="0" xfId="0" applyFont="1" applyFill="1" applyAlignment="1">
      <alignment wrapText="1" shrinkToFit="1"/>
    </xf>
    <xf numFmtId="4" fontId="11" fillId="0" borderId="0" xfId="0" applyNumberFormat="1" applyFont="1" applyFill="1"/>
    <xf numFmtId="0" fontId="5" fillId="0" borderId="0" xfId="0" applyFont="1" applyFill="1" applyAlignment="1">
      <alignment wrapText="1" shrinkToFit="1"/>
    </xf>
    <xf numFmtId="0" fontId="5" fillId="0" borderId="3" xfId="0" applyFont="1" applyBorder="1" applyAlignment="1">
      <alignment horizontal="right" vertical="top"/>
    </xf>
    <xf numFmtId="0" fontId="5" fillId="0" borderId="4" xfId="0" applyFont="1" applyBorder="1" applyAlignment="1">
      <alignment horizontal="center"/>
    </xf>
    <xf numFmtId="4" fontId="6" fillId="0" borderId="4" xfId="0" applyNumberFormat="1" applyFont="1" applyBorder="1"/>
    <xf numFmtId="0" fontId="12" fillId="0" borderId="0" xfId="0" applyFont="1" applyAlignment="1">
      <alignment horizontal="right" vertical="top"/>
    </xf>
    <xf numFmtId="0" fontId="12" fillId="0" borderId="0" xfId="0" applyFont="1" applyAlignment="1">
      <alignment wrapText="1" shrinkToFit="1"/>
    </xf>
    <xf numFmtId="0" fontId="12" fillId="0" borderId="0" xfId="0" applyFont="1" applyAlignment="1">
      <alignment horizontal="center"/>
    </xf>
    <xf numFmtId="4" fontId="11" fillId="0" borderId="0" xfId="0" applyNumberFormat="1" applyFont="1"/>
    <xf numFmtId="164" fontId="6" fillId="0" borderId="0" xfId="1" applyFont="1"/>
    <xf numFmtId="164" fontId="6" fillId="3" borderId="1" xfId="1" applyFont="1" applyFill="1" applyBorder="1" applyAlignment="1">
      <alignment horizontal="center" vertical="center"/>
    </xf>
    <xf numFmtId="164" fontId="6" fillId="0" borderId="0" xfId="1" applyFont="1" applyFill="1" applyBorder="1" applyAlignment="1">
      <alignment horizontal="center" vertical="center"/>
    </xf>
    <xf numFmtId="164" fontId="11" fillId="2" borderId="0" xfId="1" applyFont="1" applyFill="1"/>
    <xf numFmtId="164" fontId="11" fillId="0" borderId="4" xfId="1" applyFont="1" applyBorder="1"/>
    <xf numFmtId="164" fontId="11" fillId="0" borderId="0" xfId="1" applyFont="1" applyBorder="1"/>
    <xf numFmtId="164" fontId="11" fillId="0" borderId="0" xfId="1" applyFont="1" applyFill="1"/>
    <xf numFmtId="164" fontId="6" fillId="0" borderId="2" xfId="1" applyFont="1" applyBorder="1"/>
    <xf numFmtId="164" fontId="11" fillId="0" borderId="0" xfId="1" applyFont="1"/>
    <xf numFmtId="0" fontId="12" fillId="2" borderId="0" xfId="0" applyFont="1" applyFill="1" applyAlignment="1">
      <alignment wrapText="1" shrinkToFit="1"/>
    </xf>
    <xf numFmtId="16" fontId="5" fillId="0" borderId="0" xfId="0" applyNumberFormat="1" applyFont="1" applyAlignment="1">
      <alignment horizontal="right" vertical="top"/>
    </xf>
    <xf numFmtId="164" fontId="12" fillId="0" borderId="4" xfId="1" applyFont="1" applyBorder="1"/>
    <xf numFmtId="0" fontId="1" fillId="0" borderId="0" xfId="0" applyFont="1"/>
    <xf numFmtId="0" fontId="8" fillId="0" borderId="0" xfId="0" applyFont="1"/>
    <xf numFmtId="164" fontId="5" fillId="0" borderId="0" xfId="0" applyNumberFormat="1" applyFont="1"/>
    <xf numFmtId="0" fontId="12" fillId="4" borderId="0" xfId="0" applyFont="1" applyFill="1"/>
    <xf numFmtId="164" fontId="12" fillId="4" borderId="0" xfId="0" applyNumberFormat="1" applyFont="1" applyFill="1"/>
    <xf numFmtId="0" fontId="5" fillId="4" borderId="0" xfId="0" applyFont="1" applyFill="1"/>
    <xf numFmtId="164" fontId="5" fillId="4" borderId="0" xfId="0" applyNumberFormat="1" applyFont="1" applyFill="1"/>
    <xf numFmtId="0" fontId="5" fillId="0" borderId="0" xfId="0" applyFont="1" applyAlignment="1">
      <alignment horizontal="left" wrapText="1" shrinkToFit="1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4" fontId="6" fillId="0" borderId="0" xfId="0" applyNumberFormat="1" applyFont="1" applyAlignment="1"/>
    <xf numFmtId="164" fontId="6" fillId="0" borderId="0" xfId="1" applyFont="1" applyAlignment="1"/>
    <xf numFmtId="0" fontId="8" fillId="3" borderId="1" xfId="2" applyFont="1" applyFill="1" applyBorder="1" applyAlignment="1">
      <alignment horizontal="center" wrapText="1"/>
    </xf>
    <xf numFmtId="0" fontId="8" fillId="0" borderId="0" xfId="2" applyFont="1" applyFill="1" applyBorder="1" applyAlignment="1">
      <alignment horizontal="center" wrapText="1"/>
    </xf>
    <xf numFmtId="4" fontId="6" fillId="3" borderId="1" xfId="2" applyNumberFormat="1" applyFont="1" applyFill="1" applyBorder="1" applyAlignment="1">
      <alignment horizontal="center" vertical="center" wrapText="1"/>
    </xf>
    <xf numFmtId="0" fontId="6" fillId="3" borderId="1" xfId="2" applyFont="1" applyFill="1" applyBorder="1" applyAlignment="1">
      <alignment horizontal="center" vertical="center" wrapText="1"/>
    </xf>
    <xf numFmtId="0" fontId="12" fillId="0" borderId="0" xfId="0" applyFont="1" applyAlignment="1">
      <alignment horizontal="left" vertical="top"/>
    </xf>
    <xf numFmtId="0" fontId="12" fillId="0" borderId="6" xfId="0" applyFont="1" applyBorder="1" applyAlignment="1">
      <alignment horizontal="center" vertical="top"/>
    </xf>
    <xf numFmtId="0" fontId="12" fillId="0" borderId="0" xfId="0" applyFont="1" applyAlignment="1">
      <alignment horizontal="left" wrapText="1" shrinkToFit="1"/>
    </xf>
    <xf numFmtId="0" fontId="14" fillId="4" borderId="5" xfId="0" applyFont="1" applyFill="1" applyBorder="1" applyAlignment="1">
      <alignment horizontal="center"/>
    </xf>
  </cellXfs>
  <cellStyles count="4">
    <cellStyle name="Normal 2" xfId="2" xr:uid="{00000000-0005-0000-0000-000002000000}"/>
    <cellStyle name="Normalno" xfId="0" builtinId="0"/>
    <cellStyle name="Obično_TENDER-VV 98-104" xfId="3" xr:uid="{00000000-0005-0000-0000-000003000000}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F57"/>
  <sheetViews>
    <sheetView tabSelected="1" view="pageBreakPreview" topLeftCell="A46" zoomScale="75" zoomScaleNormal="100" zoomScaleSheetLayoutView="75" workbookViewId="0">
      <selection activeCell="X14" sqref="X14"/>
    </sheetView>
  </sheetViews>
  <sheetFormatPr defaultRowHeight="15.75"/>
  <cols>
    <col min="1" max="1" width="7.5703125" style="17" customWidth="1"/>
    <col min="2" max="2" width="45.140625" style="1" customWidth="1"/>
    <col min="3" max="3" width="6.85546875" style="2" customWidth="1"/>
    <col min="4" max="4" width="8.85546875" style="3" customWidth="1"/>
    <col min="5" max="5" width="9.85546875" style="3" customWidth="1"/>
    <col min="6" max="6" width="17.85546875" style="39" customWidth="1"/>
    <col min="7" max="16384" width="9.140625" style="4"/>
  </cols>
  <sheetData>
    <row r="1" spans="1:6" s="16" customFormat="1" ht="18" customHeight="1">
      <c r="A1" s="67" t="s">
        <v>71</v>
      </c>
      <c r="B1" s="67"/>
      <c r="C1" s="67"/>
      <c r="D1" s="67"/>
      <c r="E1" s="67"/>
      <c r="F1" s="67"/>
    </row>
    <row r="2" spans="1:6" s="16" customFormat="1" ht="36.75" customHeight="1">
      <c r="A2" s="69" t="s">
        <v>72</v>
      </c>
      <c r="B2" s="69"/>
      <c r="C2" s="69"/>
      <c r="D2" s="69"/>
      <c r="E2" s="69"/>
      <c r="F2" s="69"/>
    </row>
    <row r="3" spans="1:6">
      <c r="A3" s="68" t="s">
        <v>20</v>
      </c>
      <c r="B3" s="68"/>
      <c r="C3" s="68"/>
      <c r="D3" s="68"/>
      <c r="E3" s="68"/>
      <c r="F3" s="68"/>
    </row>
    <row r="4" spans="1:6" ht="24.75" customHeight="1">
      <c r="A4" s="5" t="s">
        <v>21</v>
      </c>
      <c r="B4" s="63" t="s">
        <v>22</v>
      </c>
      <c r="C4" s="7" t="s">
        <v>23</v>
      </c>
      <c r="D4" s="8" t="s">
        <v>19</v>
      </c>
      <c r="E4" s="8" t="s">
        <v>24</v>
      </c>
      <c r="F4" s="40" t="s">
        <v>25</v>
      </c>
    </row>
    <row r="5" spans="1:6">
      <c r="A5" s="9"/>
      <c r="B5" s="64"/>
      <c r="C5" s="11"/>
      <c r="D5" s="12"/>
      <c r="E5" s="12"/>
      <c r="F5" s="41"/>
    </row>
    <row r="6" spans="1:6" s="16" customFormat="1">
      <c r="A6" s="13" t="s">
        <v>7</v>
      </c>
      <c r="B6" s="48" t="s">
        <v>0</v>
      </c>
      <c r="C6" s="14"/>
      <c r="D6" s="15"/>
      <c r="E6" s="15"/>
      <c r="F6" s="42"/>
    </row>
    <row r="8" spans="1:6">
      <c r="A8" s="17" t="s">
        <v>42</v>
      </c>
      <c r="B8" s="1" t="s">
        <v>13</v>
      </c>
      <c r="C8" s="2" t="s">
        <v>34</v>
      </c>
      <c r="D8" s="3">
        <v>1</v>
      </c>
      <c r="F8" s="39">
        <f>ROUND(D8*E8,2)</f>
        <v>0</v>
      </c>
    </row>
    <row r="10" spans="1:6" s="16" customFormat="1">
      <c r="A10" s="18"/>
      <c r="B10" s="19" t="str">
        <f>"UKUPNO "&amp;B6</f>
        <v>UKUPNO PRIPREMNI RADOVI</v>
      </c>
      <c r="C10" s="20"/>
      <c r="D10" s="21"/>
      <c r="E10" s="21"/>
      <c r="F10" s="43">
        <f>SUM(F7:F8)</f>
        <v>0</v>
      </c>
    </row>
    <row r="12" spans="1:6" s="16" customFormat="1">
      <c r="A12" s="13" t="s">
        <v>8</v>
      </c>
      <c r="B12" s="48" t="s">
        <v>1</v>
      </c>
      <c r="C12" s="14"/>
      <c r="D12" s="15"/>
      <c r="E12" s="15"/>
      <c r="F12" s="42"/>
    </row>
    <row r="14" spans="1:6" ht="173.25" customHeight="1">
      <c r="A14" s="17" t="s">
        <v>43</v>
      </c>
      <c r="B14" s="1" t="s">
        <v>44</v>
      </c>
      <c r="C14" s="2" t="s">
        <v>31</v>
      </c>
      <c r="D14" s="61">
        <v>300</v>
      </c>
      <c r="E14" s="61"/>
      <c r="F14" s="62">
        <f>ROUND(D14*E14,2)</f>
        <v>0</v>
      </c>
    </row>
    <row r="16" spans="1:6" ht="141" customHeight="1">
      <c r="A16" s="17" t="s">
        <v>45</v>
      </c>
      <c r="B16" s="58" t="s">
        <v>46</v>
      </c>
      <c r="C16" s="2" t="s">
        <v>47</v>
      </c>
      <c r="D16" s="61">
        <v>400</v>
      </c>
      <c r="E16" s="61"/>
      <c r="F16" s="62">
        <f>D16*E16</f>
        <v>0</v>
      </c>
    </row>
    <row r="18" spans="1:6" ht="45.75" customHeight="1">
      <c r="A18" s="17" t="s">
        <v>48</v>
      </c>
      <c r="B18" s="1" t="s">
        <v>49</v>
      </c>
      <c r="C18" s="2" t="s">
        <v>47</v>
      </c>
      <c r="D18" s="3">
        <v>200</v>
      </c>
      <c r="F18" s="39">
        <f>D18*E18</f>
        <v>0</v>
      </c>
    </row>
    <row r="20" spans="1:6" ht="16.5" customHeight="1">
      <c r="A20" s="18"/>
      <c r="B20" s="19" t="str">
        <f>"UKUPNO "&amp;B12</f>
        <v>UKUPNO ZEMLJANI RADOVI</v>
      </c>
      <c r="C20" s="20"/>
      <c r="D20" s="21"/>
      <c r="E20" s="21"/>
      <c r="F20" s="43">
        <f>SUM(F13:F19)</f>
        <v>0</v>
      </c>
    </row>
    <row r="21" spans="1:6">
      <c r="A21" s="22"/>
      <c r="B21" s="23"/>
      <c r="C21" s="24"/>
      <c r="D21" s="25"/>
      <c r="E21" s="25"/>
      <c r="F21" s="44"/>
    </row>
    <row r="22" spans="1:6" s="16" customFormat="1">
      <c r="A22" s="13" t="s">
        <v>9</v>
      </c>
      <c r="B22" s="48" t="s">
        <v>4</v>
      </c>
      <c r="C22" s="14"/>
      <c r="D22" s="15"/>
      <c r="E22" s="15"/>
      <c r="F22" s="42"/>
    </row>
    <row r="23" spans="1:6" s="16" customFormat="1">
      <c r="A23" s="17"/>
      <c r="B23" s="1"/>
      <c r="C23" s="2"/>
      <c r="D23" s="3"/>
      <c r="E23" s="3"/>
      <c r="F23" s="39"/>
    </row>
    <row r="24" spans="1:6" s="16" customFormat="1">
      <c r="A24" s="17"/>
      <c r="B24" s="1" t="s">
        <v>27</v>
      </c>
      <c r="C24" s="2"/>
      <c r="D24" s="3"/>
      <c r="E24" s="3"/>
      <c r="F24" s="39"/>
    </row>
    <row r="25" spans="1:6">
      <c r="B25" s="1" t="s">
        <v>28</v>
      </c>
    </row>
    <row r="26" spans="1:6" ht="173.25">
      <c r="A26" s="17" t="s">
        <v>32</v>
      </c>
      <c r="B26" s="1" t="s">
        <v>60</v>
      </c>
      <c r="C26" s="2" t="s">
        <v>51</v>
      </c>
      <c r="D26" s="3">
        <v>50</v>
      </c>
      <c r="F26" s="39">
        <f>ROUND(D26*E26,2)</f>
        <v>0</v>
      </c>
    </row>
    <row r="28" spans="1:6">
      <c r="A28" s="18"/>
      <c r="B28" s="19" t="s">
        <v>52</v>
      </c>
      <c r="C28" s="20"/>
      <c r="D28" s="21"/>
      <c r="E28" s="21"/>
      <c r="F28" s="50">
        <f>F26</f>
        <v>0</v>
      </c>
    </row>
    <row r="29" spans="1:6" s="16" customFormat="1">
      <c r="A29" s="17"/>
      <c r="B29" s="1"/>
      <c r="C29" s="2"/>
      <c r="D29" s="3"/>
      <c r="E29" s="3"/>
      <c r="F29" s="39"/>
    </row>
    <row r="30" spans="1:6">
      <c r="A30" s="13" t="s">
        <v>11</v>
      </c>
      <c r="B30" s="48" t="s">
        <v>14</v>
      </c>
      <c r="C30" s="14"/>
      <c r="D30" s="15"/>
      <c r="E30" s="15"/>
      <c r="F30" s="42"/>
    </row>
    <row r="32" spans="1:6">
      <c r="B32" s="1" t="s">
        <v>29</v>
      </c>
    </row>
    <row r="33" spans="1:6" ht="110.25">
      <c r="A33" s="17" t="s">
        <v>32</v>
      </c>
      <c r="B33" s="1" t="s">
        <v>61</v>
      </c>
    </row>
    <row r="34" spans="1:6">
      <c r="B34" s="1" t="s">
        <v>41</v>
      </c>
      <c r="C34" s="2" t="s">
        <v>6</v>
      </c>
      <c r="D34" s="3">
        <v>1</v>
      </c>
      <c r="F34" s="39">
        <f>ROUND(D34*E34,2)</f>
        <v>0</v>
      </c>
    </row>
    <row r="36" spans="1:6" ht="16.5" customHeight="1">
      <c r="A36" s="18"/>
      <c r="B36" s="26" t="str">
        <f>"UKUPNO "&amp;B30</f>
        <v>UKUPNO BETONSKI I ARMIRANO BETONSKI RADOVI</v>
      </c>
      <c r="C36" s="26"/>
      <c r="D36" s="21"/>
      <c r="E36" s="21"/>
      <c r="F36" s="43">
        <f>SUM(F33:F35)</f>
        <v>0</v>
      </c>
    </row>
    <row r="38" spans="1:6">
      <c r="A38" s="13" t="s">
        <v>10</v>
      </c>
      <c r="B38" s="48" t="s">
        <v>5</v>
      </c>
      <c r="C38" s="14"/>
      <c r="D38" s="15"/>
      <c r="E38" s="15"/>
      <c r="F38" s="42"/>
    </row>
    <row r="40" spans="1:6" s="16" customFormat="1" ht="31.5">
      <c r="A40" s="17"/>
      <c r="B40" s="1" t="s">
        <v>26</v>
      </c>
      <c r="C40" s="2"/>
      <c r="D40" s="3"/>
      <c r="E40" s="3"/>
      <c r="F40" s="39"/>
    </row>
    <row r="41" spans="1:6" ht="191.25">
      <c r="A41" s="17" t="s">
        <v>32</v>
      </c>
      <c r="B41" s="1" t="s">
        <v>70</v>
      </c>
      <c r="C41" s="2" t="s">
        <v>31</v>
      </c>
      <c r="D41" s="3">
        <v>300</v>
      </c>
      <c r="F41" s="39">
        <f>ROUND(D41*E41,2)</f>
        <v>0</v>
      </c>
    </row>
    <row r="43" spans="1:6" ht="78.75">
      <c r="A43" s="17" t="s">
        <v>33</v>
      </c>
      <c r="B43" s="1" t="s">
        <v>40</v>
      </c>
      <c r="C43" s="2" t="s">
        <v>30</v>
      </c>
      <c r="D43" s="3">
        <v>500</v>
      </c>
      <c r="F43" s="39">
        <f>ROUND(D43*E43,2)</f>
        <v>0</v>
      </c>
    </row>
    <row r="44" spans="1:6" ht="47.25">
      <c r="A44" s="17" t="s">
        <v>35</v>
      </c>
      <c r="B44" s="1" t="s">
        <v>62</v>
      </c>
      <c r="C44" s="2" t="s">
        <v>2</v>
      </c>
      <c r="D44" s="3">
        <v>100</v>
      </c>
      <c r="F44" s="39">
        <f>D44*E44</f>
        <v>0</v>
      </c>
    </row>
    <row r="46" spans="1:6" ht="18" customHeight="1">
      <c r="A46" s="18"/>
      <c r="B46" s="19" t="str">
        <f>"UKUPNO "&amp;B38</f>
        <v>UKUPNO KOLNIČKA KONSTRUKCIJA</v>
      </c>
      <c r="C46" s="20"/>
      <c r="D46" s="21"/>
      <c r="E46" s="21"/>
      <c r="F46" s="43">
        <f>SUM(F39:F45)</f>
        <v>0</v>
      </c>
    </row>
    <row r="48" spans="1:6">
      <c r="A48" s="32"/>
      <c r="B48" s="19" t="s">
        <v>18</v>
      </c>
      <c r="C48" s="33"/>
      <c r="D48" s="34"/>
      <c r="E48" s="34"/>
      <c r="F48" s="46"/>
    </row>
    <row r="49" spans="1:6">
      <c r="A49" s="59" t="s">
        <v>7</v>
      </c>
      <c r="B49" s="23" t="s">
        <v>0</v>
      </c>
      <c r="C49" s="24"/>
      <c r="D49" s="25"/>
      <c r="E49" s="25"/>
      <c r="F49" s="44">
        <f>SUM(F10)</f>
        <v>0</v>
      </c>
    </row>
    <row r="50" spans="1:6" ht="18.75" customHeight="1">
      <c r="A50" s="59" t="s">
        <v>8</v>
      </c>
      <c r="B50" s="23" t="s">
        <v>1</v>
      </c>
      <c r="C50" s="24"/>
      <c r="D50" s="25"/>
      <c r="E50" s="25"/>
      <c r="F50" s="44">
        <f>SUM(F20)</f>
        <v>0</v>
      </c>
    </row>
    <row r="51" spans="1:6" s="16" customFormat="1">
      <c r="A51" s="59" t="s">
        <v>9</v>
      </c>
      <c r="B51" s="23" t="s">
        <v>4</v>
      </c>
      <c r="C51" s="24"/>
      <c r="D51" s="25"/>
      <c r="E51" s="25"/>
      <c r="F51" s="44">
        <f>F28</f>
        <v>0</v>
      </c>
    </row>
    <row r="52" spans="1:6" s="16" customFormat="1">
      <c r="A52" s="59" t="s">
        <v>11</v>
      </c>
      <c r="B52" s="23" t="s">
        <v>15</v>
      </c>
      <c r="C52" s="24"/>
      <c r="D52" s="25"/>
      <c r="E52" s="25"/>
      <c r="F52" s="44">
        <f>F36</f>
        <v>0</v>
      </c>
    </row>
    <row r="53" spans="1:6" s="16" customFormat="1">
      <c r="A53" s="59" t="s">
        <v>10</v>
      </c>
      <c r="B53" s="23" t="s">
        <v>5</v>
      </c>
      <c r="C53" s="24"/>
      <c r="D53" s="25"/>
      <c r="E53" s="25"/>
      <c r="F53" s="44">
        <f>F46</f>
        <v>0</v>
      </c>
    </row>
    <row r="54" spans="1:6" s="16" customFormat="1">
      <c r="A54" s="60"/>
      <c r="B54" s="36" t="s">
        <v>3</v>
      </c>
      <c r="C54" s="37"/>
      <c r="D54" s="38"/>
      <c r="E54" s="38"/>
      <c r="F54" s="47">
        <f>SUM(F49:F53)</f>
        <v>0</v>
      </c>
    </row>
    <row r="55" spans="1:6" s="16" customFormat="1">
      <c r="A55" s="35"/>
      <c r="B55" s="36"/>
      <c r="C55" s="37"/>
      <c r="D55" s="38"/>
      <c r="E55" s="38"/>
      <c r="F55" s="47"/>
    </row>
    <row r="56" spans="1:6" s="16" customFormat="1">
      <c r="A56" s="17"/>
      <c r="B56" s="1"/>
      <c r="C56" s="37"/>
      <c r="D56" s="38"/>
      <c r="E56" s="38"/>
      <c r="F56" s="47"/>
    </row>
    <row r="57" spans="1:6" s="16" customFormat="1">
      <c r="A57" s="17"/>
      <c r="B57" s="1"/>
      <c r="C57" s="2"/>
      <c r="D57" s="3"/>
      <c r="E57" s="3"/>
      <c r="F57" s="39"/>
    </row>
  </sheetData>
  <mergeCells count="3">
    <mergeCell ref="A1:F1"/>
    <mergeCell ref="A3:F3"/>
    <mergeCell ref="A2:F2"/>
  </mergeCells>
  <pageMargins left="0.35433070866141736" right="0" top="0.47244094488188981" bottom="0.51181102362204722" header="0.15748031496062992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F62"/>
  <sheetViews>
    <sheetView view="pageBreakPreview" topLeftCell="A7" zoomScale="75" zoomScaleNormal="100" zoomScaleSheetLayoutView="75" workbookViewId="0">
      <selection activeCell="H9" sqref="H1:R1048576"/>
    </sheetView>
  </sheetViews>
  <sheetFormatPr defaultRowHeight="15.75"/>
  <cols>
    <col min="1" max="1" width="9.85546875" style="17" customWidth="1"/>
    <col min="2" max="2" width="45.140625" style="1" customWidth="1"/>
    <col min="3" max="3" width="6.85546875" style="2" customWidth="1"/>
    <col min="4" max="4" width="8.85546875" style="3" customWidth="1"/>
    <col min="5" max="5" width="9.85546875" style="3" customWidth="1"/>
    <col min="6" max="6" width="14" style="39" customWidth="1"/>
    <col min="7" max="7" width="11.7109375" style="4" bestFit="1" customWidth="1"/>
    <col min="8" max="16384" width="9.140625" style="4"/>
  </cols>
  <sheetData>
    <row r="1" spans="1:6">
      <c r="A1" s="67" t="s">
        <v>71</v>
      </c>
      <c r="B1" s="67"/>
      <c r="C1" s="67"/>
      <c r="D1" s="67"/>
      <c r="E1" s="67"/>
      <c r="F1" s="67"/>
    </row>
    <row r="2" spans="1:6" ht="33.75" customHeight="1">
      <c r="A2" s="69" t="s">
        <v>72</v>
      </c>
      <c r="B2" s="69"/>
      <c r="C2" s="69"/>
      <c r="D2" s="69"/>
      <c r="E2" s="69"/>
      <c r="F2" s="69"/>
    </row>
    <row r="3" spans="1:6" ht="18" customHeight="1">
      <c r="A3" s="68" t="s">
        <v>20</v>
      </c>
      <c r="B3" s="68"/>
      <c r="C3" s="68"/>
      <c r="D3" s="68"/>
      <c r="E3" s="68"/>
      <c r="F3" s="68"/>
    </row>
    <row r="4" spans="1:6" ht="34.5" customHeight="1">
      <c r="A4" s="5" t="s">
        <v>21</v>
      </c>
      <c r="B4" s="6" t="s">
        <v>22</v>
      </c>
      <c r="C4" s="66" t="s">
        <v>76</v>
      </c>
      <c r="D4" s="8" t="s">
        <v>19</v>
      </c>
      <c r="E4" s="65" t="s">
        <v>75</v>
      </c>
      <c r="F4" s="40" t="s">
        <v>25</v>
      </c>
    </row>
    <row r="5" spans="1:6">
      <c r="A5" s="9"/>
      <c r="B5" s="10"/>
      <c r="C5" s="11"/>
      <c r="D5" s="12"/>
      <c r="E5" s="12"/>
      <c r="F5" s="41"/>
    </row>
    <row r="6" spans="1:6" s="16" customFormat="1">
      <c r="A6" s="13" t="s">
        <v>7</v>
      </c>
      <c r="B6" s="48" t="s">
        <v>0</v>
      </c>
      <c r="C6" s="14"/>
      <c r="D6" s="15"/>
      <c r="E6" s="15"/>
      <c r="F6" s="42"/>
    </row>
    <row r="8" spans="1:6">
      <c r="A8" s="17" t="s">
        <v>32</v>
      </c>
      <c r="B8" s="1" t="s">
        <v>13</v>
      </c>
      <c r="C8" s="2" t="s">
        <v>34</v>
      </c>
      <c r="D8" s="3">
        <v>1</v>
      </c>
      <c r="F8" s="39">
        <f>ROUND(D8*E8,2)</f>
        <v>0</v>
      </c>
    </row>
    <row r="10" spans="1:6" s="16" customFormat="1">
      <c r="A10" s="18"/>
      <c r="B10" s="19" t="str">
        <f>"UKUPNO "&amp;B6</f>
        <v>UKUPNO PRIPREMNI RADOVI</v>
      </c>
      <c r="C10" s="20"/>
      <c r="D10" s="21"/>
      <c r="E10" s="21"/>
      <c r="F10" s="43">
        <f>SUM(F7:F8)</f>
        <v>0</v>
      </c>
    </row>
    <row r="11" spans="1:6" s="16" customFormat="1">
      <c r="A11" s="22"/>
      <c r="B11" s="23"/>
      <c r="C11" s="24"/>
      <c r="D11" s="25"/>
      <c r="E11" s="25"/>
      <c r="F11" s="44"/>
    </row>
    <row r="13" spans="1:6" s="16" customFormat="1">
      <c r="A13" s="13" t="s">
        <v>8</v>
      </c>
      <c r="B13" s="48" t="s">
        <v>1</v>
      </c>
      <c r="C13" s="14"/>
      <c r="D13" s="15"/>
      <c r="E13" s="15"/>
      <c r="F13" s="42"/>
    </row>
    <row r="15" spans="1:6" ht="220.5">
      <c r="A15" s="17" t="s">
        <v>32</v>
      </c>
      <c r="B15" s="1" t="s">
        <v>53</v>
      </c>
      <c r="C15" s="2" t="s">
        <v>31</v>
      </c>
      <c r="D15" s="3">
        <v>75</v>
      </c>
      <c r="F15" s="39">
        <f>ROUND(D15*E15,2)</f>
        <v>0</v>
      </c>
    </row>
    <row r="17" spans="1:6" ht="141.75">
      <c r="A17" s="17" t="s">
        <v>33</v>
      </c>
      <c r="B17" s="1" t="s">
        <v>46</v>
      </c>
      <c r="C17" s="2" t="s">
        <v>47</v>
      </c>
      <c r="D17" s="3">
        <v>150</v>
      </c>
      <c r="F17" s="39">
        <f>D17*E17</f>
        <v>0</v>
      </c>
    </row>
    <row r="18" spans="1:6" ht="20.25" customHeight="1"/>
    <row r="19" spans="1:6" ht="27" customHeight="1">
      <c r="A19" s="18"/>
      <c r="B19" s="19" t="str">
        <f>"UKUPNO "&amp;B13</f>
        <v>UKUPNO ZEMLJANI RADOVI</v>
      </c>
      <c r="C19" s="20"/>
      <c r="D19" s="21"/>
      <c r="E19" s="21"/>
      <c r="F19" s="43">
        <f>SUM(F14:F18)</f>
        <v>0</v>
      </c>
    </row>
    <row r="20" spans="1:6">
      <c r="A20" s="22"/>
      <c r="B20" s="23"/>
      <c r="C20" s="24"/>
      <c r="D20" s="25"/>
      <c r="E20" s="25"/>
      <c r="F20" s="44"/>
    </row>
    <row r="21" spans="1:6" s="16" customFormat="1">
      <c r="A21" s="17"/>
      <c r="B21" s="1"/>
      <c r="C21" s="2"/>
      <c r="D21" s="3"/>
      <c r="E21" s="3"/>
      <c r="F21" s="39"/>
    </row>
    <row r="22" spans="1:6">
      <c r="A22" s="13" t="s">
        <v>9</v>
      </c>
      <c r="B22" s="48" t="s">
        <v>14</v>
      </c>
      <c r="C22" s="14"/>
      <c r="D22" s="15"/>
      <c r="E22" s="15"/>
      <c r="F22" s="42"/>
    </row>
    <row r="24" spans="1:6" ht="110.25">
      <c r="A24" s="17" t="s">
        <v>32</v>
      </c>
      <c r="B24" s="1" t="s">
        <v>36</v>
      </c>
    </row>
    <row r="25" spans="1:6">
      <c r="B25" s="1" t="s">
        <v>37</v>
      </c>
      <c r="C25" s="2" t="s">
        <v>2</v>
      </c>
      <c r="D25" s="3">
        <v>40</v>
      </c>
      <c r="F25" s="39">
        <f t="shared" ref="F25:F26" si="0">ROUND(D25*E25,2)</f>
        <v>0</v>
      </c>
    </row>
    <row r="26" spans="1:6" ht="15.75" customHeight="1">
      <c r="B26" s="1" t="s">
        <v>38</v>
      </c>
      <c r="C26" s="2" t="s">
        <v>2</v>
      </c>
      <c r="D26" s="3">
        <v>40</v>
      </c>
      <c r="F26" s="39">
        <f t="shared" si="0"/>
        <v>0</v>
      </c>
    </row>
    <row r="28" spans="1:6" ht="31.5">
      <c r="A28" s="18"/>
      <c r="B28" s="26" t="str">
        <f>"UKUPNO "&amp;B22</f>
        <v>UKUPNO BETONSKI I ARMIRANO BETONSKI RADOVI</v>
      </c>
      <c r="C28" s="26"/>
      <c r="D28" s="21"/>
      <c r="E28" s="21"/>
      <c r="F28" s="43">
        <f>SUM(F24:F27)</f>
        <v>0</v>
      </c>
    </row>
    <row r="30" spans="1:6">
      <c r="A30" s="13" t="s">
        <v>10</v>
      </c>
      <c r="B30" s="48" t="s">
        <v>5</v>
      </c>
      <c r="C30" s="14"/>
      <c r="D30" s="15"/>
      <c r="E30" s="15"/>
      <c r="F30" s="42"/>
    </row>
    <row r="31" spans="1:6" ht="21" customHeight="1"/>
    <row r="32" spans="1:6" ht="31.5">
      <c r="B32" s="1" t="s">
        <v>26</v>
      </c>
    </row>
    <row r="33" spans="1:6" ht="207">
      <c r="A33" s="17" t="s">
        <v>32</v>
      </c>
      <c r="B33" s="1" t="s">
        <v>54</v>
      </c>
      <c r="C33" s="2" t="s">
        <v>31</v>
      </c>
      <c r="D33" s="3">
        <v>75</v>
      </c>
      <c r="F33" s="39">
        <f>ROUND(D33*E33,2)</f>
        <v>0</v>
      </c>
    </row>
    <row r="35" spans="1:6" ht="78.75">
      <c r="A35" s="17" t="s">
        <v>33</v>
      </c>
      <c r="B35" s="1" t="s">
        <v>40</v>
      </c>
      <c r="C35" s="2" t="s">
        <v>30</v>
      </c>
      <c r="D35" s="3">
        <v>170</v>
      </c>
      <c r="F35" s="39">
        <f>ROUND(D35*E35,2)</f>
        <v>0</v>
      </c>
    </row>
    <row r="37" spans="1:6" ht="173.25">
      <c r="A37" s="49" t="s">
        <v>35</v>
      </c>
      <c r="B37" s="1" t="s">
        <v>59</v>
      </c>
      <c r="C37" s="2" t="s">
        <v>50</v>
      </c>
      <c r="D37" s="3">
        <v>160</v>
      </c>
      <c r="F37" s="39">
        <f>D37*E37</f>
        <v>0</v>
      </c>
    </row>
    <row r="39" spans="1:6">
      <c r="A39" s="18"/>
      <c r="B39" s="19" t="str">
        <f>"UKUPNO "&amp;B30</f>
        <v>UKUPNO KOLNIČKA KONSTRUKCIJA</v>
      </c>
      <c r="C39" s="20"/>
      <c r="D39" s="21"/>
      <c r="E39" s="21"/>
      <c r="F39" s="43">
        <f>SUM(F31:F38)</f>
        <v>0</v>
      </c>
    </row>
    <row r="41" spans="1:6" s="16" customFormat="1" ht="16.5" customHeight="1">
      <c r="A41" s="13" t="s">
        <v>10</v>
      </c>
      <c r="B41" s="48" t="s">
        <v>16</v>
      </c>
      <c r="C41" s="48"/>
      <c r="D41" s="48"/>
      <c r="E41" s="15"/>
      <c r="F41" s="42"/>
    </row>
    <row r="42" spans="1:6" s="16" customFormat="1" ht="16.5" customHeight="1">
      <c r="A42" s="13"/>
      <c r="B42" s="48"/>
      <c r="C42" s="48"/>
      <c r="D42" s="48"/>
      <c r="E42" s="15"/>
      <c r="F42" s="42"/>
    </row>
    <row r="43" spans="1:6" s="16" customFormat="1" ht="31.5">
      <c r="A43" s="27"/>
      <c r="B43" s="31" t="s">
        <v>39</v>
      </c>
      <c r="C43" s="28"/>
      <c r="D43" s="29"/>
      <c r="E43" s="30"/>
      <c r="F43" s="45"/>
    </row>
    <row r="44" spans="1:6" s="16" customFormat="1" ht="126">
      <c r="A44" s="17" t="s">
        <v>32</v>
      </c>
      <c r="B44" s="1" t="s">
        <v>17</v>
      </c>
      <c r="C44" s="2"/>
      <c r="D44" s="3"/>
      <c r="E44" s="3"/>
      <c r="F44" s="39"/>
    </row>
    <row r="45" spans="1:6" s="16" customFormat="1">
      <c r="A45" s="17"/>
      <c r="B45" s="1" t="s">
        <v>55</v>
      </c>
      <c r="C45" s="2" t="s">
        <v>6</v>
      </c>
      <c r="D45" s="3">
        <v>1</v>
      </c>
      <c r="E45" s="3"/>
      <c r="F45" s="39">
        <f>ROUND(D45*E45,2)</f>
        <v>0</v>
      </c>
    </row>
    <row r="46" spans="1:6" s="16" customFormat="1">
      <c r="A46" s="17"/>
      <c r="B46" s="1" t="s">
        <v>56</v>
      </c>
      <c r="C46" s="2" t="s">
        <v>6</v>
      </c>
      <c r="D46" s="3">
        <v>1</v>
      </c>
      <c r="E46" s="3"/>
      <c r="F46" s="39">
        <f t="shared" ref="F46:F47" si="1">ROUND(D46*E46,2)</f>
        <v>0</v>
      </c>
    </row>
    <row r="47" spans="1:6" s="16" customFormat="1">
      <c r="A47" s="17"/>
      <c r="B47" s="1" t="s">
        <v>57</v>
      </c>
      <c r="C47" s="2" t="s">
        <v>6</v>
      </c>
      <c r="D47" s="3">
        <v>1</v>
      </c>
      <c r="E47" s="3"/>
      <c r="F47" s="39">
        <f t="shared" si="1"/>
        <v>0</v>
      </c>
    </row>
    <row r="48" spans="1:6" s="16" customFormat="1" ht="31.5">
      <c r="A48" s="17" t="s">
        <v>65</v>
      </c>
      <c r="B48" s="1" t="s">
        <v>66</v>
      </c>
      <c r="C48" s="2"/>
      <c r="D48" s="3"/>
      <c r="E48" s="3"/>
      <c r="F48" s="39"/>
    </row>
    <row r="49" spans="1:6" s="16" customFormat="1">
      <c r="A49" s="17"/>
      <c r="B49" s="1" t="s">
        <v>68</v>
      </c>
      <c r="C49" s="2" t="s">
        <v>2</v>
      </c>
      <c r="D49" s="3">
        <v>15</v>
      </c>
      <c r="E49" s="3"/>
      <c r="F49" s="39">
        <f>D49*E49</f>
        <v>0</v>
      </c>
    </row>
    <row r="50" spans="1:6" s="16" customFormat="1">
      <c r="A50" s="17"/>
      <c r="B50" s="1" t="s">
        <v>69</v>
      </c>
      <c r="C50" s="2" t="s">
        <v>67</v>
      </c>
      <c r="D50" s="3">
        <v>3</v>
      </c>
      <c r="E50" s="3"/>
      <c r="F50" s="39">
        <f>D50*E50</f>
        <v>0</v>
      </c>
    </row>
    <row r="51" spans="1:6" s="16" customFormat="1">
      <c r="A51" s="17"/>
      <c r="B51" s="1"/>
      <c r="C51" s="2"/>
      <c r="D51" s="3"/>
      <c r="E51" s="3"/>
      <c r="F51" s="39"/>
    </row>
    <row r="52" spans="1:6" s="16" customFormat="1">
      <c r="A52" s="18"/>
      <c r="B52" s="19" t="s">
        <v>58</v>
      </c>
      <c r="C52" s="20"/>
      <c r="D52" s="21"/>
      <c r="E52" s="21"/>
      <c r="F52" s="43">
        <f>SUM(F45:F51)</f>
        <v>0</v>
      </c>
    </row>
    <row r="53" spans="1:6" s="16" customFormat="1">
      <c r="A53" s="17"/>
      <c r="B53" s="1"/>
      <c r="C53" s="2"/>
      <c r="D53" s="3"/>
      <c r="E53" s="3"/>
      <c r="F53" s="39"/>
    </row>
    <row r="54" spans="1:6" s="16" customFormat="1">
      <c r="A54" s="32"/>
      <c r="B54" s="19" t="s">
        <v>18</v>
      </c>
      <c r="C54" s="33"/>
      <c r="D54" s="34"/>
      <c r="E54" s="34"/>
      <c r="F54" s="46"/>
    </row>
    <row r="55" spans="1:6" s="16" customFormat="1">
      <c r="A55" s="22" t="s">
        <v>7</v>
      </c>
      <c r="B55" s="23" t="s">
        <v>0</v>
      </c>
      <c r="C55" s="24"/>
      <c r="D55" s="25"/>
      <c r="E55" s="25"/>
      <c r="F55" s="44">
        <f>SUM(F10)</f>
        <v>0</v>
      </c>
    </row>
    <row r="56" spans="1:6">
      <c r="A56" s="22" t="s">
        <v>8</v>
      </c>
      <c r="B56" s="23" t="s">
        <v>1</v>
      </c>
      <c r="C56" s="24"/>
      <c r="D56" s="25"/>
      <c r="E56" s="25"/>
      <c r="F56" s="44">
        <f>SUM(F19)</f>
        <v>0</v>
      </c>
    </row>
    <row r="57" spans="1:6">
      <c r="A57" s="22" t="s">
        <v>9</v>
      </c>
      <c r="B57" s="23" t="s">
        <v>15</v>
      </c>
      <c r="C57" s="24"/>
      <c r="D57" s="25"/>
      <c r="E57" s="25"/>
      <c r="F57" s="44">
        <f>F28</f>
        <v>0</v>
      </c>
    </row>
    <row r="58" spans="1:6">
      <c r="A58" s="22" t="s">
        <v>11</v>
      </c>
      <c r="B58" s="23" t="s">
        <v>5</v>
      </c>
      <c r="C58" s="24"/>
      <c r="D58" s="25"/>
      <c r="E58" s="25"/>
      <c r="F58" s="44">
        <f>F39</f>
        <v>0</v>
      </c>
    </row>
    <row r="59" spans="1:6">
      <c r="A59" s="22" t="s">
        <v>10</v>
      </c>
      <c r="B59" s="23" t="s">
        <v>16</v>
      </c>
      <c r="C59" s="24"/>
      <c r="D59" s="25"/>
      <c r="E59" s="25"/>
      <c r="F59" s="44">
        <f>F52</f>
        <v>0</v>
      </c>
    </row>
    <row r="60" spans="1:6">
      <c r="A60" s="35"/>
      <c r="B60" s="36" t="s">
        <v>3</v>
      </c>
      <c r="C60" s="37"/>
      <c r="D60" s="38"/>
      <c r="E60" s="38"/>
      <c r="F60" s="47">
        <f>SUM(F55:F58)</f>
        <v>0</v>
      </c>
    </row>
    <row r="61" spans="1:6">
      <c r="A61" s="35"/>
      <c r="B61" s="36"/>
      <c r="C61" s="37"/>
      <c r="D61" s="38"/>
      <c r="E61" s="38"/>
      <c r="F61" s="47"/>
    </row>
    <row r="62" spans="1:6">
      <c r="C62" s="37"/>
      <c r="D62" s="38"/>
      <c r="E62" s="38"/>
      <c r="F62" s="47"/>
    </row>
  </sheetData>
  <mergeCells count="3">
    <mergeCell ref="A1:F1"/>
    <mergeCell ref="A2:F2"/>
    <mergeCell ref="A3:F3"/>
  </mergeCells>
  <pageMargins left="0.35433070866141736" right="0" top="0.47244094488188981" bottom="0.51181102362204722" header="0.15748031496062992" footer="0.1574803149606299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G10"/>
  <sheetViews>
    <sheetView workbookViewId="0">
      <selection activeCell="L34" sqref="L34"/>
    </sheetView>
  </sheetViews>
  <sheetFormatPr defaultRowHeight="12.75"/>
  <cols>
    <col min="4" max="4" width="42.42578125" customWidth="1"/>
    <col min="5" max="5" width="15.5703125" bestFit="1" customWidth="1"/>
    <col min="7" max="7" width="15.5703125" bestFit="1" customWidth="1"/>
  </cols>
  <sheetData>
    <row r="4" spans="3:7" ht="27" customHeight="1" thickBot="1">
      <c r="C4" s="70" t="s">
        <v>73</v>
      </c>
      <c r="D4" s="70"/>
      <c r="E4" s="70"/>
    </row>
    <row r="5" spans="3:7">
      <c r="D5" s="52"/>
      <c r="E5" s="52"/>
    </row>
    <row r="6" spans="3:7" ht="15.75">
      <c r="C6" s="51" t="s">
        <v>32</v>
      </c>
      <c r="D6" s="4" t="s">
        <v>63</v>
      </c>
      <c r="E6" s="53">
        <f>('Pristupni put'!F54)</f>
        <v>0</v>
      </c>
      <c r="G6" s="53"/>
    </row>
    <row r="7" spans="3:7" ht="15.75">
      <c r="C7" s="51" t="s">
        <v>33</v>
      </c>
      <c r="D7" s="4" t="s">
        <v>74</v>
      </c>
      <c r="E7" s="53">
        <f>('Plato za ispraćaj'!F60)</f>
        <v>0</v>
      </c>
    </row>
    <row r="8" spans="3:7" ht="15.75">
      <c r="D8" s="56" t="s">
        <v>3</v>
      </c>
      <c r="E8" s="57">
        <f>E6+E7</f>
        <v>0</v>
      </c>
    </row>
    <row r="9" spans="3:7" ht="15.75">
      <c r="D9" s="4" t="s">
        <v>64</v>
      </c>
      <c r="E9" s="53">
        <f>E8*0.25</f>
        <v>0</v>
      </c>
    </row>
    <row r="10" spans="3:7" ht="15.75">
      <c r="D10" s="54" t="s">
        <v>12</v>
      </c>
      <c r="E10" s="55">
        <f>E8+E9</f>
        <v>0</v>
      </c>
    </row>
  </sheetData>
  <mergeCells count="1">
    <mergeCell ref="C4:E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Pristupni put</vt:lpstr>
      <vt:lpstr>Plato za ispraćaj</vt:lpstr>
      <vt:lpstr>Rekapitulacija</vt:lpstr>
      <vt:lpstr>'Plato za ispraćaj'!Podrucje_ispisa</vt:lpstr>
    </vt:vector>
  </TitlesOfParts>
  <Company>MI Projekt d.o.o.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Žeruk mag.ing.aedif.</dc:creator>
  <cp:lastModifiedBy>Općina SG</cp:lastModifiedBy>
  <cp:lastPrinted>2021-02-12T07:19:12Z</cp:lastPrinted>
  <dcterms:created xsi:type="dcterms:W3CDTF">2008-11-24T09:26:23Z</dcterms:created>
  <dcterms:modified xsi:type="dcterms:W3CDTF">2021-02-12T07:36:00Z</dcterms:modified>
</cp:coreProperties>
</file>